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ink/ink6.xml" ContentType="application/inkml+xml"/>
  <Override PartName="/xl/ink/ink7.xml" ContentType="application/inkml+xml"/>
  <Override PartName="/xl/ink/ink8.xml" ContentType="application/inkml+xml"/>
  <Override PartName="/xl/ink/ink9.xml" ContentType="application/inkml+xml"/>
  <Override PartName="/xl/ink/ink10.xml" ContentType="application/inkml+xml"/>
  <Override PartName="/xl/ink/ink11.xml" ContentType="application/inkml+xml"/>
  <Override PartName="/xl/ink/ink12.xml" ContentType="application/inkml+xml"/>
  <Override PartName="/xl/ink/ink13.xml" ContentType="application/inkml+xml"/>
  <Override PartName="/xl/ink/ink14.xml" ContentType="application/inkml+xml"/>
  <Override PartName="/xl/ink/ink15.xml" ContentType="application/inkml+xml"/>
  <Override PartName="/xl/ink/ink16.xml" ContentType="application/inkml+xml"/>
  <Override PartName="/xl/ink/ink17.xml" ContentType="application/inkml+xml"/>
  <Override PartName="/xl/ink/ink18.xml" ContentType="application/inkml+xml"/>
  <Override PartName="/xl/ink/ink19.xml" ContentType="application/inkml+xml"/>
  <Override PartName="/xl/ink/ink20.xml" ContentType="application/inkml+xml"/>
  <Override PartName="/xl/ink/ink21.xml" ContentType="application/inkml+xml"/>
  <Override PartName="/xl/ink/ink22.xml" ContentType="application/inkml+xml"/>
  <Override PartName="/xl/ink/ink23.xml" ContentType="application/inkml+xml"/>
  <Override PartName="/xl/ink/ink24.xml" ContentType="application/inkml+xml"/>
  <Override PartName="/xl/ink/ink25.xml" ContentType="application/inkml+xml"/>
  <Override PartName="/xl/ink/ink26.xml" ContentType="application/inkml+xml"/>
  <Override PartName="/xl/ink/ink27.xml" ContentType="application/inkml+xml"/>
  <Override PartName="/xl/ink/ink28.xml" ContentType="application/inkml+xml"/>
  <Override PartName="/xl/ink/ink29.xml" ContentType="application/inkml+xml"/>
  <Override PartName="/xl/ink/ink30.xml" ContentType="application/inkml+xml"/>
  <Override PartName="/xl/ink/ink31.xml" ContentType="application/inkml+xml"/>
  <Override PartName="/xl/ink/ink32.xml" ContentType="application/inkml+xml"/>
  <Override PartName="/xl/ink/ink33.xml" ContentType="application/inkml+xml"/>
  <Override PartName="/xl/ink/ink34.xml" ContentType="application/inkml+xml"/>
  <Override PartName="/xl/ink/ink35.xml" ContentType="application/inkml+xml"/>
  <Override PartName="/xl/ink/ink36.xml" ContentType="application/inkml+xml"/>
  <Override PartName="/xl/ink/ink37.xml" ContentType="application/inkml+xml"/>
  <Override PartName="/xl/ink/ink38.xml" ContentType="application/inkml+xml"/>
  <Override PartName="/xl/ink/ink39.xml" ContentType="application/inkml+xml"/>
  <Override PartName="/xl/ink/ink40.xml" ContentType="application/inkml+xml"/>
  <Override PartName="/xl/ink/ink41.xml" ContentType="application/inkml+xml"/>
  <Override PartName="/xl/ink/ink42.xml" ContentType="application/inkml+xml"/>
  <Override PartName="/xl/ink/ink43.xml" ContentType="application/inkml+xml"/>
  <Override PartName="/xl/ink/ink44.xml" ContentType="application/inkml+xml"/>
  <Override PartName="/xl/ink/ink45.xml" ContentType="application/inkml+xml"/>
  <Override PartName="/xl/ink/ink46.xml" ContentType="application/inkml+xml"/>
  <Override PartName="/xl/ink/ink47.xml" ContentType="application/inkml+xml"/>
  <Override PartName="/xl/ink/ink48.xml" ContentType="application/inkml+xml"/>
  <Override PartName="/xl/ink/ink49.xml" ContentType="application/inkml+xml"/>
  <Override PartName="/xl/ink/ink50.xml" ContentType="application/inkml+xml"/>
  <Override PartName="/xl/ink/ink51.xml" ContentType="application/inkml+xml"/>
  <Override PartName="/xl/ink/ink52.xml" ContentType="application/inkml+xml"/>
  <Override PartName="/xl/ink/ink53.xml" ContentType="application/inkml+xml"/>
  <Override PartName="/xl/ink/ink54.xml" ContentType="application/inkml+xml"/>
  <Override PartName="/xl/ink/ink55.xml" ContentType="application/inkml+xml"/>
  <Override PartName="/xl/ink/ink56.xml" ContentType="application/inkml+xml"/>
  <Override PartName="/xl/ink/ink57.xml" ContentType="application/inkml+xml"/>
  <Override PartName="/xl/ink/ink58.xml" ContentType="application/inkml+xml"/>
  <Override PartName="/xl/ink/ink59.xml" ContentType="application/inkml+xml"/>
  <Override PartName="/xl/ink/ink60.xml" ContentType="application/inkml+xml"/>
  <Override PartName="/xl/ink/ink61.xml" ContentType="application/inkml+xml"/>
  <Override PartName="/xl/ink/ink62.xml" ContentType="application/inkml+xml"/>
  <Override PartName="/xl/ink/ink63.xml" ContentType="application/inkml+xml"/>
  <Override PartName="/xl/ink/ink64.xml" ContentType="application/inkml+xml"/>
  <Override PartName="/xl/ink/ink65.xml" ContentType="application/inkml+xml"/>
  <Override PartName="/xl/ink/ink66.xml" ContentType="application/inkml+xml"/>
  <Override PartName="/xl/ink/ink67.xml" ContentType="application/inkml+xml"/>
  <Override PartName="/xl/ink/ink68.xml" ContentType="application/inkml+xml"/>
  <Override PartName="/xl/ink/ink69.xml" ContentType="application/inkml+xml"/>
  <Override PartName="/xl/ink/ink70.xml" ContentType="application/inkml+xml"/>
  <Override PartName="/xl/ink/ink71.xml" ContentType="application/inkml+xml"/>
  <Override PartName="/xl/ink/ink72.xml" ContentType="application/inkml+xml"/>
  <Override PartName="/xl/ink/ink73.xml" ContentType="application/inkml+xml"/>
  <Override PartName="/xl/ink/ink74.xml" ContentType="application/inkml+xml"/>
  <Override PartName="/xl/ink/ink75.xml" ContentType="application/inkml+xml"/>
  <Override PartName="/xl/ink/ink76.xml" ContentType="application/inkml+xml"/>
  <Override PartName="/xl/ink/ink77.xml" ContentType="application/inkml+xml"/>
  <Override PartName="/xl/ink/ink78.xml" ContentType="application/inkml+xml"/>
  <Override PartName="/xl/ink/ink79.xml" ContentType="application/inkml+xml"/>
  <Override PartName="/xl/ink/ink80.xml" ContentType="application/inkml+xml"/>
  <Override PartName="/xl/ink/ink81.xml" ContentType="application/inkml+xml"/>
  <Override PartName="/xl/ink/ink82.xml" ContentType="application/inkml+xml"/>
  <Override PartName="/xl/ink/ink83.xml" ContentType="application/inkml+xml"/>
  <Override PartName="/xl/ink/ink84.xml" ContentType="application/inkml+xml"/>
  <Override PartName="/xl/ink/ink85.xml" ContentType="application/inkml+xml"/>
  <Override PartName="/xl/ink/ink86.xml" ContentType="application/inkml+xml"/>
  <Override PartName="/xl/ink/ink87.xml" ContentType="application/inkml+xml"/>
  <Override PartName="/xl/ink/ink88.xml" ContentType="application/inkml+xml"/>
  <Override PartName="/xl/ink/ink89.xml" ContentType="application/inkml+xml"/>
  <Override PartName="/xl/ink/ink90.xml" ContentType="application/inkml+xml"/>
  <Override PartName="/xl/ink/ink91.xml" ContentType="application/inkml+xml"/>
  <Override PartName="/xl/ink/ink92.xml" ContentType="application/inkml+xml"/>
  <Override PartName="/xl/ink/ink93.xml" ContentType="application/inkml+xml"/>
  <Override PartName="/xl/ink/ink94.xml" ContentType="application/inkml+xml"/>
  <Override PartName="/xl/ink/ink95.xml" ContentType="application/inkml+xml"/>
  <Override PartName="/xl/ink/ink96.xml" ContentType="application/inkml+xml"/>
  <Override PartName="/xl/ink/ink97.xml" ContentType="application/inkml+xml"/>
  <Override PartName="/xl/ink/ink98.xml" ContentType="application/inkml+xml"/>
  <Override PartName="/xl/ink/ink99.xml" ContentType="application/inkml+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codeName="ThisWorkbook"/>
  <mc:AlternateContent xmlns:mc="http://schemas.openxmlformats.org/markup-compatibility/2006">
    <mc:Choice Requires="x15">
      <x15ac:absPath xmlns:x15ac="http://schemas.microsoft.com/office/spreadsheetml/2010/11/ac" url="C:\Users\Debbie\Downloads\"/>
    </mc:Choice>
  </mc:AlternateContent>
  <xr:revisionPtr revIDLastSave="0" documentId="8_{FE1EB876-9B62-4A82-88A2-BD148CC94B01}" xr6:coauthVersionLast="47" xr6:coauthVersionMax="47" xr10:uidLastSave="{00000000-0000-0000-0000-000000000000}"/>
  <workbookProtection workbookAlgorithmName="SHA-512" workbookHashValue="5EfYhTlhR3WgaRfNBqui5uzkA2ueUevsXs3ZgD9933KZp5BQANUUXI+4U0UBFuVPir08c7EApGZ2UbzdF3eBtg==" workbookSaltValue="e5WroDuR0yD9SVUwUBt10Q==" workbookSpinCount="100000" lockStructure="1"/>
  <bookViews>
    <workbookView xWindow="-120" yWindow="-120" windowWidth="20730" windowHeight="11160" tabRatio="654" xr2:uid="{00000000-000D-0000-FFFF-FFFF00000000}"/>
  </bookViews>
  <sheets>
    <sheet name="Custom Order Form" sheetId="1" r:id="rId1"/>
    <sheet name="BLINK 1&quot; - ANNEALED" sheetId="10" r:id="rId2"/>
    <sheet name="BLINK 1&quot; - TEMPERED" sheetId="12" r:id="rId3"/>
    <sheet name="TILT" sheetId="14" r:id="rId4"/>
    <sheet name="RLT-TOP" sheetId="15" r:id="rId5"/>
    <sheet name="BLINK CLASSIC" sheetId="23" r:id="rId6"/>
    <sheet name="BLINK .875 - ANNEALED" sheetId="35" r:id="rId7"/>
    <sheet name="BLINK .875 - TEMPERED" sheetId="34" r:id="rId8"/>
    <sheet name="Division Details" sheetId="9" state="hidden" r:id="rId9"/>
    <sheet name="Price DATA" sheetId="2" state="hidden" r:id="rId10"/>
    <sheet name="U.S. 2020 Pricing - 05.03.2021" sheetId="32" state="hidden" r:id="rId11"/>
    <sheet name="CAN Price Matrix - 05.03.2021" sheetId="33" state="hidden" r:id="rId12"/>
    <sheet name="Size Range" sheetId="22" state="hidden" r:id="rId13"/>
    <sheet name="SZ Code - TILT" sheetId="24" state="hidden" r:id="rId14"/>
    <sheet name="SZ Code - CLASSIC" sheetId="25" state="hidden" r:id="rId15"/>
    <sheet name="SZ Code - ANNEALED" sheetId="26" state="hidden" r:id="rId16"/>
    <sheet name="SZ Code - TEMPERED" sheetId="27" state="hidden" r:id="rId17"/>
    <sheet name="SZ Code - RLT-Top" sheetId="28" state="hidden" r:id="rId18"/>
  </sheets>
  <definedNames>
    <definedName name="_xlnm._FilterDatabase" localSheetId="12" hidden="1">'Size Range'!$K$2:$L$114241</definedName>
    <definedName name="_xlnm.Print_Area" localSheetId="0">'Custom Order Form'!$A$1:$S$63</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28" i="9" l="1"/>
  <c r="B27" i="9"/>
  <c r="B25" i="9"/>
  <c r="B24" i="9"/>
  <c r="B23" i="9"/>
  <c r="B22" i="9"/>
  <c r="B20" i="9"/>
  <c r="B19" i="9"/>
  <c r="B17" i="9"/>
  <c r="B15" i="9"/>
  <c r="B14" i="9"/>
  <c r="B12" i="9"/>
  <c r="B11" i="9"/>
  <c r="B10" i="9"/>
  <c r="B8" i="9"/>
  <c r="B7" i="9"/>
  <c r="B6" i="9"/>
  <c r="B5" i="9"/>
  <c r="B3" i="9"/>
  <c r="B2" i="9"/>
  <c r="AH79" i="1" l="1"/>
  <c r="AL25" i="1"/>
  <c r="AL26" i="1"/>
  <c r="AL27" i="1"/>
  <c r="AL28" i="1"/>
  <c r="AL29" i="1"/>
  <c r="AL30" i="1"/>
  <c r="AL31" i="1"/>
  <c r="AL32" i="1"/>
  <c r="AL33" i="1"/>
  <c r="AL34" i="1"/>
  <c r="AL35" i="1"/>
  <c r="AL36" i="1"/>
  <c r="AL37" i="1"/>
  <c r="AL38" i="1"/>
  <c r="AL24" i="1"/>
  <c r="AH80" i="1"/>
  <c r="AG79" i="1"/>
  <c r="AH81" i="1"/>
  <c r="AH82" i="1"/>
  <c r="AF24" i="1"/>
  <c r="N25" i="1"/>
  <c r="O25" i="1" s="1"/>
  <c r="N27" i="1"/>
  <c r="O27" i="1" s="1"/>
  <c r="N28" i="1"/>
  <c r="O28" i="1" s="1"/>
  <c r="N29" i="1"/>
  <c r="O29" i="1" s="1"/>
  <c r="N30" i="1"/>
  <c r="O30" i="1" s="1"/>
  <c r="N31" i="1"/>
  <c r="O31" i="1" s="1"/>
  <c r="N32" i="1"/>
  <c r="O32" i="1" s="1"/>
  <c r="N33" i="1"/>
  <c r="O33" i="1" s="1"/>
  <c r="N34" i="1"/>
  <c r="O34" i="1" s="1"/>
  <c r="N35" i="1"/>
  <c r="O35" i="1" s="1"/>
  <c r="N36" i="1"/>
  <c r="O36" i="1" s="1"/>
  <c r="N37" i="1"/>
  <c r="O37" i="1" s="1"/>
  <c r="AF30" i="1"/>
  <c r="AG30" i="1" s="1"/>
  <c r="AF31" i="1"/>
  <c r="AG31" i="1" s="1"/>
  <c r="AF32" i="1"/>
  <c r="AG32" i="1" s="1"/>
  <c r="AF33" i="1"/>
  <c r="AG33" i="1" s="1"/>
  <c r="AF34" i="1"/>
  <c r="AG34" i="1" s="1"/>
  <c r="AF35" i="1"/>
  <c r="AG35" i="1" s="1"/>
  <c r="AF36" i="1"/>
  <c r="AG36" i="1" s="1"/>
  <c r="AF37" i="1"/>
  <c r="AG37" i="1" s="1"/>
  <c r="AA25" i="1"/>
  <c r="AB26" i="1"/>
  <c r="AA27" i="1"/>
  <c r="AB27" i="1"/>
  <c r="AA28" i="1"/>
  <c r="AB28" i="1"/>
  <c r="AA29" i="1"/>
  <c r="AA30" i="1"/>
  <c r="AB30" i="1"/>
  <c r="AA31" i="1"/>
  <c r="AB31" i="1"/>
  <c r="AA32" i="1"/>
  <c r="AB32" i="1"/>
  <c r="AA33" i="1"/>
  <c r="AB33" i="1"/>
  <c r="AA34" i="1"/>
  <c r="AB34" i="1"/>
  <c r="AA35" i="1"/>
  <c r="AB35" i="1"/>
  <c r="AA36" i="1"/>
  <c r="AB36" i="1"/>
  <c r="AA37" i="1"/>
  <c r="AB37" i="1"/>
  <c r="AB38" i="1"/>
  <c r="N643" i="22"/>
  <c r="N531" i="22"/>
  <c r="N532" i="22" s="1"/>
  <c r="N533" i="22" s="1"/>
  <c r="N534" i="22" s="1"/>
  <c r="N535" i="22" s="1"/>
  <c r="N536" i="22" s="1"/>
  <c r="N537" i="22" s="1"/>
  <c r="N538" i="22" s="1"/>
  <c r="N539" i="22" s="1"/>
  <c r="N540" i="22" s="1"/>
  <c r="N541" i="22" s="1"/>
  <c r="N542" i="22" s="1"/>
  <c r="N543" i="22" s="1"/>
  <c r="N544" i="22" s="1"/>
  <c r="N545" i="22" s="1"/>
  <c r="N546" i="22" s="1"/>
  <c r="N547" i="22" s="1"/>
  <c r="N548" i="22" s="1"/>
  <c r="N549" i="22" s="1"/>
  <c r="N550" i="22" s="1"/>
  <c r="N551" i="22" s="1"/>
  <c r="N552" i="22" s="1"/>
  <c r="N553" i="22" s="1"/>
  <c r="N554" i="22" s="1"/>
  <c r="N555" i="22" s="1"/>
  <c r="N556" i="22" s="1"/>
  <c r="N557" i="22" s="1"/>
  <c r="N558" i="22" s="1"/>
  <c r="N559" i="22" s="1"/>
  <c r="N560" i="22" s="1"/>
  <c r="N561" i="22" s="1"/>
  <c r="N562" i="22" s="1"/>
  <c r="N563" i="22" s="1"/>
  <c r="N564" i="22" s="1"/>
  <c r="N565" i="22" s="1"/>
  <c r="N566" i="22" s="1"/>
  <c r="N567" i="22" s="1"/>
  <c r="N568" i="22" s="1"/>
  <c r="N569" i="22" s="1"/>
  <c r="N570" i="22" s="1"/>
  <c r="N571" i="22" s="1"/>
  <c r="N572" i="22" s="1"/>
  <c r="N573" i="22" s="1"/>
  <c r="N574" i="22" s="1"/>
  <c r="N575" i="22" s="1"/>
  <c r="N576" i="22" s="1"/>
  <c r="N577" i="22" s="1"/>
  <c r="N578" i="22" s="1"/>
  <c r="N579" i="22" s="1"/>
  <c r="N580" i="22" s="1"/>
  <c r="N581" i="22" s="1"/>
  <c r="N582" i="22" s="1"/>
  <c r="N583" i="22" s="1"/>
  <c r="N584" i="22" s="1"/>
  <c r="N585" i="22" s="1"/>
  <c r="N586" i="22" s="1"/>
  <c r="N587" i="22" s="1"/>
  <c r="N588" i="22" s="1"/>
  <c r="N589" i="22" s="1"/>
  <c r="N590" i="22" s="1"/>
  <c r="N591" i="22" s="1"/>
  <c r="N592" i="22" s="1"/>
  <c r="N593" i="22" s="1"/>
  <c r="N594" i="22" s="1"/>
  <c r="N595" i="22" s="1"/>
  <c r="N596" i="22" s="1"/>
  <c r="N597" i="22" s="1"/>
  <c r="N598" i="22" s="1"/>
  <c r="N599" i="22" s="1"/>
  <c r="N600" i="22" s="1"/>
  <c r="N601" i="22" s="1"/>
  <c r="N602" i="22" s="1"/>
  <c r="N603" i="22" s="1"/>
  <c r="N604" i="22" s="1"/>
  <c r="N605" i="22" s="1"/>
  <c r="N606" i="22" s="1"/>
  <c r="N607" i="22" s="1"/>
  <c r="N608" i="22" s="1"/>
  <c r="N609" i="22" s="1"/>
  <c r="N610" i="22" s="1"/>
  <c r="N611" i="22" s="1"/>
  <c r="N612" i="22" s="1"/>
  <c r="N613" i="22" s="1"/>
  <c r="N614" i="22" s="1"/>
  <c r="N615" i="22" s="1"/>
  <c r="N616" i="22" s="1"/>
  <c r="N617" i="22" s="1"/>
  <c r="N618" i="22" s="1"/>
  <c r="N619" i="22" s="1"/>
  <c r="N620" i="22" s="1"/>
  <c r="N621" i="22" s="1"/>
  <c r="N622" i="22" s="1"/>
  <c r="N623" i="22" s="1"/>
  <c r="N624" i="22" s="1"/>
  <c r="N625" i="22" s="1"/>
  <c r="N626" i="22" s="1"/>
  <c r="N627" i="22" s="1"/>
  <c r="N628" i="22" s="1"/>
  <c r="N629" i="22" s="1"/>
  <c r="N630" i="22" s="1"/>
  <c r="N631" i="22" s="1"/>
  <c r="N632" i="22" s="1"/>
  <c r="N633" i="22" s="1"/>
  <c r="N634" i="22" s="1"/>
  <c r="N635" i="22" s="1"/>
  <c r="N636" i="22" s="1"/>
  <c r="N637" i="22" s="1"/>
  <c r="N638" i="22" s="1"/>
  <c r="N639" i="22" s="1"/>
  <c r="N640" i="22" s="1"/>
  <c r="N641" i="22" s="1"/>
  <c r="N642" i="22" s="1"/>
  <c r="N451" i="22"/>
  <c r="N452" i="22" s="1"/>
  <c r="N453" i="22" s="1"/>
  <c r="N454" i="22" s="1"/>
  <c r="N455" i="22" s="1"/>
  <c r="N456" i="22" s="1"/>
  <c r="N457" i="22" s="1"/>
  <c r="N458" i="22" s="1"/>
  <c r="N459" i="22" s="1"/>
  <c r="N460" i="22" s="1"/>
  <c r="N461" i="22" s="1"/>
  <c r="N462" i="22" s="1"/>
  <c r="N463" i="22" s="1"/>
  <c r="N464" i="22" s="1"/>
  <c r="N465" i="22" s="1"/>
  <c r="N466" i="22" s="1"/>
  <c r="N467" i="22" s="1"/>
  <c r="N468" i="22" s="1"/>
  <c r="N469" i="22" s="1"/>
  <c r="N470" i="22" s="1"/>
  <c r="N471" i="22" s="1"/>
  <c r="N472" i="22" s="1"/>
  <c r="N473" i="22" s="1"/>
  <c r="N474" i="22" s="1"/>
  <c r="N475" i="22" s="1"/>
  <c r="N476" i="22" s="1"/>
  <c r="N477" i="22" s="1"/>
  <c r="N478" i="22" s="1"/>
  <c r="N479" i="22" s="1"/>
  <c r="N480" i="22" s="1"/>
  <c r="N481" i="22" s="1"/>
  <c r="N482" i="22" s="1"/>
  <c r="N483" i="22" s="1"/>
  <c r="N484" i="22" s="1"/>
  <c r="N485" i="22" s="1"/>
  <c r="N486" i="22" s="1"/>
  <c r="N487" i="22" s="1"/>
  <c r="N488" i="22" s="1"/>
  <c r="N489" i="22" s="1"/>
  <c r="N490" i="22" s="1"/>
  <c r="N491" i="22" s="1"/>
  <c r="N492" i="22" s="1"/>
  <c r="N493" i="22" s="1"/>
  <c r="N494" i="22" s="1"/>
  <c r="N495" i="22" s="1"/>
  <c r="N496" i="22" s="1"/>
  <c r="N497" i="22" s="1"/>
  <c r="N498" i="22" s="1"/>
  <c r="N499" i="22" s="1"/>
  <c r="N500" i="22" s="1"/>
  <c r="N501" i="22" s="1"/>
  <c r="N502" i="22" s="1"/>
  <c r="N503" i="22" s="1"/>
  <c r="N504" i="22" s="1"/>
  <c r="N505" i="22" s="1"/>
  <c r="N506" i="22" s="1"/>
  <c r="N507" i="22" s="1"/>
  <c r="N508" i="22" s="1"/>
  <c r="N509" i="22" s="1"/>
  <c r="N510" i="22" s="1"/>
  <c r="N511" i="22" s="1"/>
  <c r="N512" i="22" s="1"/>
  <c r="N513" i="22" s="1"/>
  <c r="N514" i="22" s="1"/>
  <c r="N515" i="22" s="1"/>
  <c r="N516" i="22" s="1"/>
  <c r="N517" i="22" s="1"/>
  <c r="N518" i="22" s="1"/>
  <c r="N519" i="22" s="1"/>
  <c r="N520" i="22" s="1"/>
  <c r="N521" i="22" s="1"/>
  <c r="N522" i="22" s="1"/>
  <c r="N523" i="22" s="1"/>
  <c r="N524" i="22" s="1"/>
  <c r="N525" i="22" s="1"/>
  <c r="N526" i="22" s="1"/>
  <c r="N527" i="22" s="1"/>
  <c r="N528" i="22" s="1"/>
  <c r="N529" i="22" s="1"/>
  <c r="N530" i="22" s="1"/>
  <c r="X25" i="1" l="1"/>
  <c r="X24" i="1"/>
  <c r="M1136" i="2"/>
  <c r="N1136" i="2"/>
  <c r="O1136" i="2"/>
  <c r="P1136" i="2"/>
  <c r="Q1136" i="2"/>
  <c r="M1137" i="2"/>
  <c r="N1137" i="2"/>
  <c r="O1137" i="2"/>
  <c r="P1137" i="2"/>
  <c r="Q1137" i="2"/>
  <c r="M1138" i="2"/>
  <c r="N1138" i="2"/>
  <c r="O1138" i="2"/>
  <c r="P1138" i="2"/>
  <c r="Q1138" i="2"/>
  <c r="M1139" i="2"/>
  <c r="N1139" i="2"/>
  <c r="O1139" i="2"/>
  <c r="P1139" i="2"/>
  <c r="Q1139" i="2"/>
  <c r="M1140" i="2"/>
  <c r="N1140" i="2"/>
  <c r="O1140" i="2"/>
  <c r="P1140" i="2"/>
  <c r="Q1140" i="2"/>
  <c r="M1141" i="2"/>
  <c r="N1141" i="2"/>
  <c r="O1141" i="2"/>
  <c r="P1141" i="2"/>
  <c r="Q1141" i="2"/>
  <c r="M1142" i="2"/>
  <c r="N1142" i="2"/>
  <c r="O1142" i="2"/>
  <c r="P1142" i="2"/>
  <c r="Q1142" i="2"/>
  <c r="M1143" i="2"/>
  <c r="N1143" i="2"/>
  <c r="O1143" i="2"/>
  <c r="P1143" i="2"/>
  <c r="Q1143" i="2"/>
  <c r="M1144" i="2"/>
  <c r="N1144" i="2"/>
  <c r="O1144" i="2"/>
  <c r="P1144" i="2"/>
  <c r="Q1144" i="2"/>
  <c r="Q1135" i="2"/>
  <c r="N1135" i="2"/>
  <c r="O1135" i="2"/>
  <c r="P1135" i="2"/>
  <c r="M1135" i="2"/>
  <c r="M1123" i="2"/>
  <c r="M1124" i="2"/>
  <c r="M1125" i="2"/>
  <c r="M1126" i="2"/>
  <c r="M1127" i="2"/>
  <c r="M1128" i="2"/>
  <c r="M1129" i="2"/>
  <c r="M1130" i="2"/>
  <c r="M1131" i="2"/>
  <c r="M1122" i="2"/>
  <c r="M1099" i="2"/>
  <c r="N1099" i="2"/>
  <c r="O1099" i="2"/>
  <c r="P1099" i="2"/>
  <c r="Q1099" i="2"/>
  <c r="M1100" i="2"/>
  <c r="N1100" i="2"/>
  <c r="O1100" i="2"/>
  <c r="P1100" i="2"/>
  <c r="Q1100" i="2"/>
  <c r="M1101" i="2"/>
  <c r="N1101" i="2"/>
  <c r="O1101" i="2"/>
  <c r="P1101" i="2"/>
  <c r="Q1101" i="2"/>
  <c r="M1102" i="2"/>
  <c r="N1102" i="2"/>
  <c r="O1102" i="2"/>
  <c r="P1102" i="2"/>
  <c r="Q1102" i="2"/>
  <c r="M1103" i="2"/>
  <c r="N1103" i="2"/>
  <c r="O1103" i="2"/>
  <c r="P1103" i="2"/>
  <c r="Q1103" i="2"/>
  <c r="M1104" i="2"/>
  <c r="N1104" i="2"/>
  <c r="O1104" i="2"/>
  <c r="P1104" i="2"/>
  <c r="Q1104" i="2"/>
  <c r="M1105" i="2"/>
  <c r="N1105" i="2"/>
  <c r="O1105" i="2"/>
  <c r="P1105" i="2"/>
  <c r="Q1105" i="2"/>
  <c r="M1106" i="2"/>
  <c r="N1106" i="2"/>
  <c r="O1106" i="2"/>
  <c r="P1106" i="2"/>
  <c r="Q1106" i="2"/>
  <c r="M1107" i="2"/>
  <c r="N1107" i="2"/>
  <c r="O1107" i="2"/>
  <c r="P1107" i="2"/>
  <c r="Q1107" i="2"/>
  <c r="Q1098" i="2"/>
  <c r="N1098" i="2"/>
  <c r="O1098" i="2"/>
  <c r="P1098" i="2"/>
  <c r="M1098" i="2"/>
  <c r="M1075" i="2"/>
  <c r="N1075" i="2"/>
  <c r="O1075" i="2"/>
  <c r="P1075" i="2"/>
  <c r="Q1075" i="2"/>
  <c r="M1076" i="2"/>
  <c r="N1076" i="2"/>
  <c r="O1076" i="2"/>
  <c r="P1076" i="2"/>
  <c r="Q1076" i="2"/>
  <c r="M1077" i="2"/>
  <c r="N1077" i="2"/>
  <c r="O1077" i="2"/>
  <c r="P1077" i="2"/>
  <c r="Q1077" i="2"/>
  <c r="M1078" i="2"/>
  <c r="N1078" i="2"/>
  <c r="O1078" i="2"/>
  <c r="P1078" i="2"/>
  <c r="Q1078" i="2"/>
  <c r="M1079" i="2"/>
  <c r="N1079" i="2"/>
  <c r="O1079" i="2"/>
  <c r="P1079" i="2"/>
  <c r="Q1079" i="2"/>
  <c r="M1080" i="2"/>
  <c r="N1080" i="2"/>
  <c r="O1080" i="2"/>
  <c r="P1080" i="2"/>
  <c r="Q1080" i="2"/>
  <c r="M1081" i="2"/>
  <c r="N1081" i="2"/>
  <c r="O1081" i="2"/>
  <c r="P1081" i="2"/>
  <c r="Q1081" i="2"/>
  <c r="M1082" i="2"/>
  <c r="N1082" i="2"/>
  <c r="O1082" i="2"/>
  <c r="P1082" i="2"/>
  <c r="Q1082" i="2"/>
  <c r="M1083" i="2"/>
  <c r="N1083" i="2"/>
  <c r="O1083" i="2"/>
  <c r="P1083" i="2"/>
  <c r="Q1083" i="2"/>
  <c r="Q1074" i="2"/>
  <c r="N1074" i="2"/>
  <c r="O1074" i="2"/>
  <c r="P1074" i="2"/>
  <c r="M1074" i="2"/>
  <c r="M1062" i="2"/>
  <c r="M1063" i="2"/>
  <c r="M1064" i="2"/>
  <c r="M1065" i="2"/>
  <c r="M1066" i="2"/>
  <c r="M1067" i="2"/>
  <c r="M1068" i="2"/>
  <c r="M1069" i="2"/>
  <c r="M1070" i="2"/>
  <c r="M1061" i="2"/>
  <c r="Q1038" i="2"/>
  <c r="Q1039" i="2"/>
  <c r="Q1040" i="2"/>
  <c r="Q1041" i="2"/>
  <c r="Q1042" i="2"/>
  <c r="Q1043" i="2"/>
  <c r="Q1044" i="2"/>
  <c r="Q1045" i="2"/>
  <c r="Q1046" i="2"/>
  <c r="Q1037" i="2"/>
  <c r="N1037" i="2"/>
  <c r="O1037" i="2"/>
  <c r="P1037" i="2"/>
  <c r="M1038" i="2"/>
  <c r="M1039" i="2"/>
  <c r="M1040" i="2"/>
  <c r="M1041" i="2"/>
  <c r="M1042" i="2"/>
  <c r="M1043" i="2"/>
  <c r="M1044" i="2"/>
  <c r="M1045" i="2"/>
  <c r="M1046" i="2"/>
  <c r="M1037" i="2"/>
  <c r="M1025" i="2"/>
  <c r="M1026" i="2"/>
  <c r="M1027" i="2"/>
  <c r="M1028" i="2"/>
  <c r="M1029" i="2"/>
  <c r="M1030" i="2"/>
  <c r="M1031" i="2"/>
  <c r="M1032" i="2"/>
  <c r="M1033" i="2"/>
  <c r="M1024" i="2"/>
  <c r="Q1001" i="2"/>
  <c r="Q1002" i="2"/>
  <c r="Q1003" i="2"/>
  <c r="Q1004" i="2"/>
  <c r="Q1005" i="2"/>
  <c r="Q1006" i="2"/>
  <c r="Q1007" i="2"/>
  <c r="Q1008" i="2"/>
  <c r="Q1000" i="2"/>
  <c r="N1000" i="2"/>
  <c r="O1000" i="2"/>
  <c r="P1000" i="2"/>
  <c r="M1001" i="2"/>
  <c r="M1002" i="2"/>
  <c r="M1003" i="2"/>
  <c r="M1004" i="2"/>
  <c r="M1005" i="2"/>
  <c r="M1006" i="2"/>
  <c r="M1007" i="2"/>
  <c r="M1008" i="2"/>
  <c r="M1000" i="2"/>
  <c r="M989" i="2"/>
  <c r="M990" i="2"/>
  <c r="M991" i="2"/>
  <c r="M992" i="2"/>
  <c r="M993" i="2"/>
  <c r="M994" i="2"/>
  <c r="M995" i="2"/>
  <c r="M996" i="2"/>
  <c r="M988" i="2"/>
  <c r="Q967" i="2"/>
  <c r="Q968" i="2"/>
  <c r="Q969" i="2"/>
  <c r="Q970" i="2"/>
  <c r="Q971" i="2"/>
  <c r="Q972" i="2"/>
  <c r="Q973" i="2"/>
  <c r="Q974" i="2"/>
  <c r="Q966" i="2"/>
  <c r="N966" i="2"/>
  <c r="O966" i="2"/>
  <c r="P966" i="2"/>
  <c r="M967" i="2"/>
  <c r="M968" i="2"/>
  <c r="M969" i="2"/>
  <c r="M970" i="2"/>
  <c r="M971" i="2"/>
  <c r="M972" i="2"/>
  <c r="M973" i="2"/>
  <c r="M974" i="2"/>
  <c r="M966" i="2"/>
  <c r="Q945" i="2"/>
  <c r="Q946" i="2"/>
  <c r="Q947" i="2"/>
  <c r="Q948" i="2"/>
  <c r="Q949" i="2"/>
  <c r="Q950" i="2"/>
  <c r="Q951" i="2"/>
  <c r="Q952" i="2"/>
  <c r="Q944" i="2"/>
  <c r="N944" i="2"/>
  <c r="O944" i="2"/>
  <c r="P944" i="2"/>
  <c r="M945" i="2"/>
  <c r="M946" i="2"/>
  <c r="M947" i="2"/>
  <c r="M948" i="2"/>
  <c r="M949" i="2"/>
  <c r="M950" i="2"/>
  <c r="M951" i="2"/>
  <c r="M952" i="2"/>
  <c r="M944" i="2"/>
  <c r="M933" i="2"/>
  <c r="M934" i="2"/>
  <c r="M935" i="2"/>
  <c r="M936" i="2"/>
  <c r="M937" i="2"/>
  <c r="M938" i="2"/>
  <c r="M939" i="2"/>
  <c r="M940" i="2"/>
  <c r="M932" i="2"/>
  <c r="Q911" i="2"/>
  <c r="Q912" i="2"/>
  <c r="Q913" i="2"/>
  <c r="Q914" i="2"/>
  <c r="Q915" i="2"/>
  <c r="Q916" i="2"/>
  <c r="Q917" i="2"/>
  <c r="Q918" i="2"/>
  <c r="Q910" i="2"/>
  <c r="N910" i="2"/>
  <c r="O910" i="2"/>
  <c r="P910" i="2"/>
  <c r="M911" i="2"/>
  <c r="M912" i="2"/>
  <c r="M913" i="2"/>
  <c r="M914" i="2"/>
  <c r="M915" i="2"/>
  <c r="M916" i="2"/>
  <c r="M917" i="2"/>
  <c r="M918" i="2"/>
  <c r="M910" i="2"/>
  <c r="M899" i="2"/>
  <c r="M900" i="2"/>
  <c r="M901" i="2"/>
  <c r="M902" i="2"/>
  <c r="M903" i="2"/>
  <c r="M904" i="2"/>
  <c r="M905" i="2"/>
  <c r="M906" i="2"/>
  <c r="M898" i="2"/>
  <c r="J1001" i="2"/>
  <c r="J1002" i="2"/>
  <c r="J1003" i="2"/>
  <c r="J1004" i="2"/>
  <c r="J1005" i="2"/>
  <c r="J1006" i="2"/>
  <c r="J1007" i="2"/>
  <c r="J1008" i="2"/>
  <c r="J1000" i="2"/>
  <c r="G1000" i="2"/>
  <c r="H1000" i="2"/>
  <c r="I1000" i="2"/>
  <c r="J967" i="2"/>
  <c r="J968" i="2"/>
  <c r="J969" i="2"/>
  <c r="J970" i="2"/>
  <c r="J971" i="2"/>
  <c r="J972" i="2"/>
  <c r="J973" i="2"/>
  <c r="J974" i="2"/>
  <c r="J966" i="2"/>
  <c r="G966" i="2"/>
  <c r="H966" i="2"/>
  <c r="I966" i="2"/>
  <c r="J945" i="2"/>
  <c r="J946" i="2"/>
  <c r="J947" i="2"/>
  <c r="J948" i="2"/>
  <c r="J949" i="2"/>
  <c r="J950" i="2"/>
  <c r="J951" i="2"/>
  <c r="J952" i="2"/>
  <c r="J944" i="2"/>
  <c r="G944" i="2"/>
  <c r="H944" i="2"/>
  <c r="I944" i="2"/>
  <c r="J911" i="2"/>
  <c r="J912" i="2"/>
  <c r="J913" i="2"/>
  <c r="J914" i="2"/>
  <c r="J915" i="2"/>
  <c r="J916" i="2"/>
  <c r="J917" i="2"/>
  <c r="J918" i="2"/>
  <c r="J910" i="2"/>
  <c r="F1001" i="2"/>
  <c r="F1002" i="2"/>
  <c r="F1003" i="2"/>
  <c r="F1004" i="2"/>
  <c r="F1005" i="2"/>
  <c r="F1006" i="2"/>
  <c r="F1007" i="2"/>
  <c r="F1008" i="2"/>
  <c r="F1000" i="2"/>
  <c r="F989" i="2"/>
  <c r="F990" i="2"/>
  <c r="F991" i="2"/>
  <c r="F992" i="2"/>
  <c r="F993" i="2"/>
  <c r="F994" i="2"/>
  <c r="F995" i="2"/>
  <c r="F996" i="2"/>
  <c r="F988" i="2"/>
  <c r="F967" i="2"/>
  <c r="F968" i="2"/>
  <c r="F969" i="2"/>
  <c r="F970" i="2"/>
  <c r="F971" i="2"/>
  <c r="F972" i="2"/>
  <c r="F973" i="2"/>
  <c r="F974" i="2"/>
  <c r="F966" i="2"/>
  <c r="F945" i="2"/>
  <c r="F946" i="2"/>
  <c r="F947" i="2"/>
  <c r="F948" i="2"/>
  <c r="F949" i="2"/>
  <c r="F950" i="2"/>
  <c r="F951" i="2"/>
  <c r="F952" i="2"/>
  <c r="F944" i="2"/>
  <c r="F933" i="2"/>
  <c r="F934" i="2"/>
  <c r="F935" i="2"/>
  <c r="F936" i="2"/>
  <c r="F937" i="2"/>
  <c r="F938" i="2"/>
  <c r="F939" i="2"/>
  <c r="F940" i="2"/>
  <c r="F932" i="2"/>
  <c r="F911" i="2"/>
  <c r="F912" i="2"/>
  <c r="F913" i="2"/>
  <c r="F914" i="2"/>
  <c r="F915" i="2"/>
  <c r="F916" i="2"/>
  <c r="F917" i="2"/>
  <c r="F918" i="2"/>
  <c r="F910" i="2"/>
  <c r="F899" i="2"/>
  <c r="F900" i="2"/>
  <c r="F901" i="2"/>
  <c r="F902" i="2"/>
  <c r="F903" i="2"/>
  <c r="F904" i="2"/>
  <c r="F905" i="2"/>
  <c r="F906" i="2"/>
  <c r="F898" i="2"/>
  <c r="Z25" i="1"/>
  <c r="Z26" i="1"/>
  <c r="Z27" i="1"/>
  <c r="Z28" i="1"/>
  <c r="Z29" i="1"/>
  <c r="Z30" i="1"/>
  <c r="Z31" i="1"/>
  <c r="Z32" i="1"/>
  <c r="Z33" i="1"/>
  <c r="Z34" i="1"/>
  <c r="Z35" i="1"/>
  <c r="Z36" i="1"/>
  <c r="Z37" i="1"/>
  <c r="Z38" i="1"/>
  <c r="Z24" i="1"/>
  <c r="Y25" i="1"/>
  <c r="Y26" i="1"/>
  <c r="Y27" i="1"/>
  <c r="Y28" i="1"/>
  <c r="Y29" i="1"/>
  <c r="Y30" i="1"/>
  <c r="Y31" i="1"/>
  <c r="Y32" i="1"/>
  <c r="Y33" i="1"/>
  <c r="Y34" i="1"/>
  <c r="Y35" i="1"/>
  <c r="Y36" i="1"/>
  <c r="Y37" i="1"/>
  <c r="Y38" i="1"/>
  <c r="Y24" i="1"/>
  <c r="X26" i="1"/>
  <c r="X27" i="1"/>
  <c r="X28" i="1"/>
  <c r="X29" i="1"/>
  <c r="X30" i="1"/>
  <c r="X31" i="1"/>
  <c r="X32" i="1"/>
  <c r="X33" i="1"/>
  <c r="X34" i="1"/>
  <c r="X35" i="1"/>
  <c r="X36" i="1"/>
  <c r="X37" i="1"/>
  <c r="X38" i="1"/>
  <c r="W25" i="1"/>
  <c r="W26" i="1"/>
  <c r="W27" i="1"/>
  <c r="W28" i="1"/>
  <c r="W29" i="1"/>
  <c r="W30" i="1"/>
  <c r="W31" i="1"/>
  <c r="W32" i="1"/>
  <c r="W33" i="1"/>
  <c r="W34" i="1"/>
  <c r="W35" i="1"/>
  <c r="W36" i="1"/>
  <c r="W37" i="1"/>
  <c r="W38" i="1"/>
  <c r="W24" i="1"/>
  <c r="V25" i="1"/>
  <c r="V26" i="1"/>
  <c r="V27" i="1"/>
  <c r="V28" i="1"/>
  <c r="V29" i="1"/>
  <c r="V30" i="1"/>
  <c r="V31" i="1"/>
  <c r="V32" i="1"/>
  <c r="V33" i="1"/>
  <c r="V34" i="1"/>
  <c r="V35" i="1"/>
  <c r="V36" i="1"/>
  <c r="V37" i="1"/>
  <c r="V38" i="1"/>
  <c r="V24" i="1"/>
  <c r="F1136" i="2"/>
  <c r="J1136" i="2"/>
  <c r="F1137" i="2"/>
  <c r="J1137" i="2"/>
  <c r="F1138" i="2"/>
  <c r="J1138" i="2"/>
  <c r="F1139" i="2"/>
  <c r="J1139" i="2"/>
  <c r="F1140" i="2"/>
  <c r="J1140" i="2"/>
  <c r="F1141" i="2"/>
  <c r="J1141" i="2"/>
  <c r="F1142" i="2"/>
  <c r="J1142" i="2"/>
  <c r="F1143" i="2"/>
  <c r="J1143" i="2"/>
  <c r="F1144" i="2"/>
  <c r="J1144" i="2"/>
  <c r="J1135" i="2"/>
  <c r="F1135" i="2"/>
  <c r="F1123" i="2"/>
  <c r="F1124" i="2"/>
  <c r="F1125" i="2"/>
  <c r="F1126" i="2"/>
  <c r="F1127" i="2"/>
  <c r="F1128" i="2"/>
  <c r="F1129" i="2"/>
  <c r="F1130" i="2"/>
  <c r="F1131" i="2"/>
  <c r="F1122" i="2"/>
  <c r="F1099" i="2"/>
  <c r="J1099" i="2"/>
  <c r="F1100" i="2"/>
  <c r="J1100" i="2"/>
  <c r="F1101" i="2"/>
  <c r="J1101" i="2"/>
  <c r="F1102" i="2"/>
  <c r="J1102" i="2"/>
  <c r="F1103" i="2"/>
  <c r="J1103" i="2"/>
  <c r="F1104" i="2"/>
  <c r="J1104" i="2"/>
  <c r="F1105" i="2"/>
  <c r="J1105" i="2"/>
  <c r="F1106" i="2"/>
  <c r="J1106" i="2"/>
  <c r="F1107" i="2"/>
  <c r="J1107" i="2"/>
  <c r="J1098" i="2"/>
  <c r="F1098" i="2"/>
  <c r="F1075" i="2"/>
  <c r="J1075" i="2"/>
  <c r="F1076" i="2"/>
  <c r="J1076" i="2"/>
  <c r="F1077" i="2"/>
  <c r="J1077" i="2"/>
  <c r="F1078" i="2"/>
  <c r="J1078" i="2"/>
  <c r="F1079" i="2"/>
  <c r="J1079" i="2"/>
  <c r="F1080" i="2"/>
  <c r="J1080" i="2"/>
  <c r="F1081" i="2"/>
  <c r="J1081" i="2"/>
  <c r="F1082" i="2"/>
  <c r="J1082" i="2"/>
  <c r="F1083" i="2"/>
  <c r="J1083" i="2"/>
  <c r="J1074" i="2"/>
  <c r="F1074" i="2"/>
  <c r="F1062" i="2"/>
  <c r="F1063" i="2"/>
  <c r="F1064" i="2"/>
  <c r="F1065" i="2"/>
  <c r="F1066" i="2"/>
  <c r="F1067" i="2"/>
  <c r="F1068" i="2"/>
  <c r="F1069" i="2"/>
  <c r="F1070" i="2"/>
  <c r="F1061" i="2"/>
  <c r="J1038" i="2"/>
  <c r="J1039" i="2"/>
  <c r="J1040" i="2"/>
  <c r="J1041" i="2"/>
  <c r="J1042" i="2"/>
  <c r="J1043" i="2"/>
  <c r="J1044" i="2"/>
  <c r="J1045" i="2"/>
  <c r="J1046" i="2"/>
  <c r="J1037" i="2"/>
  <c r="F1038" i="2"/>
  <c r="F1039" i="2"/>
  <c r="F1040" i="2"/>
  <c r="F1041" i="2"/>
  <c r="F1042" i="2"/>
  <c r="F1043" i="2"/>
  <c r="F1044" i="2"/>
  <c r="F1045" i="2"/>
  <c r="F1046" i="2"/>
  <c r="F1037" i="2"/>
  <c r="F1025" i="2"/>
  <c r="F1026" i="2"/>
  <c r="F1027" i="2"/>
  <c r="F1028" i="2"/>
  <c r="F1029" i="2"/>
  <c r="F1030" i="2"/>
  <c r="F1031" i="2"/>
  <c r="F1032" i="2"/>
  <c r="F1033" i="2"/>
  <c r="F1024" i="2"/>
  <c r="M880" i="2"/>
  <c r="F880" i="2"/>
  <c r="M879" i="2"/>
  <c r="F879" i="2"/>
  <c r="M878" i="2"/>
  <c r="F878" i="2"/>
  <c r="M877" i="2"/>
  <c r="F877" i="2"/>
  <c r="M876" i="2"/>
  <c r="F876" i="2"/>
  <c r="M875" i="2"/>
  <c r="F875" i="2"/>
  <c r="M874" i="2"/>
  <c r="F874" i="2"/>
  <c r="M873" i="2"/>
  <c r="F873" i="2"/>
  <c r="M872" i="2"/>
  <c r="F872" i="2"/>
  <c r="M868" i="2"/>
  <c r="F868" i="2"/>
  <c r="M867" i="2"/>
  <c r="F867" i="2"/>
  <c r="M866" i="2"/>
  <c r="F866" i="2"/>
  <c r="M865" i="2"/>
  <c r="F865" i="2"/>
  <c r="M864" i="2"/>
  <c r="F864" i="2"/>
  <c r="M863" i="2"/>
  <c r="F863" i="2"/>
  <c r="M862" i="2"/>
  <c r="F862" i="2"/>
  <c r="M861" i="2"/>
  <c r="F861" i="2"/>
  <c r="M860" i="2"/>
  <c r="F860" i="2"/>
  <c r="M846" i="2"/>
  <c r="F846" i="2"/>
  <c r="M845" i="2"/>
  <c r="F845" i="2"/>
  <c r="M844" i="2"/>
  <c r="F844" i="2"/>
  <c r="M843" i="2"/>
  <c r="F843" i="2"/>
  <c r="M842" i="2"/>
  <c r="F842" i="2"/>
  <c r="M841" i="2"/>
  <c r="F841" i="2"/>
  <c r="M840" i="2"/>
  <c r="F840" i="2"/>
  <c r="M839" i="2"/>
  <c r="F839" i="2"/>
  <c r="M838" i="2"/>
  <c r="F838" i="2"/>
  <c r="M824" i="2"/>
  <c r="F824" i="2"/>
  <c r="M823" i="2"/>
  <c r="F823" i="2"/>
  <c r="M822" i="2"/>
  <c r="F822" i="2"/>
  <c r="M821" i="2"/>
  <c r="F821" i="2"/>
  <c r="M820" i="2"/>
  <c r="F820" i="2"/>
  <c r="M819" i="2"/>
  <c r="F819" i="2"/>
  <c r="M818" i="2"/>
  <c r="F818" i="2"/>
  <c r="M817" i="2"/>
  <c r="F817" i="2"/>
  <c r="M816" i="2"/>
  <c r="F816" i="2"/>
  <c r="M812" i="2"/>
  <c r="F812" i="2"/>
  <c r="M811" i="2"/>
  <c r="F811" i="2"/>
  <c r="M810" i="2"/>
  <c r="F810" i="2"/>
  <c r="M809" i="2"/>
  <c r="F809" i="2"/>
  <c r="M808" i="2"/>
  <c r="F808" i="2"/>
  <c r="M807" i="2"/>
  <c r="F807" i="2"/>
  <c r="M806" i="2"/>
  <c r="F806" i="2"/>
  <c r="M805" i="2"/>
  <c r="F805" i="2"/>
  <c r="M804" i="2"/>
  <c r="F804" i="2"/>
  <c r="M790" i="2"/>
  <c r="F790" i="2"/>
  <c r="M789" i="2"/>
  <c r="F789" i="2"/>
  <c r="M788" i="2"/>
  <c r="F788" i="2"/>
  <c r="M787" i="2"/>
  <c r="F787" i="2"/>
  <c r="M786" i="2"/>
  <c r="F786" i="2"/>
  <c r="M785" i="2"/>
  <c r="F785" i="2"/>
  <c r="M784" i="2"/>
  <c r="F784" i="2"/>
  <c r="M783" i="2"/>
  <c r="F783" i="2"/>
  <c r="M782" i="2"/>
  <c r="F782" i="2"/>
  <c r="M778" i="2"/>
  <c r="F778" i="2"/>
  <c r="M777" i="2"/>
  <c r="F777" i="2"/>
  <c r="M776" i="2"/>
  <c r="F776" i="2"/>
  <c r="M775" i="2"/>
  <c r="F775" i="2"/>
  <c r="M774" i="2"/>
  <c r="F774" i="2"/>
  <c r="M773" i="2"/>
  <c r="F773" i="2"/>
  <c r="M772" i="2"/>
  <c r="F772" i="2"/>
  <c r="M771" i="2"/>
  <c r="F771" i="2"/>
  <c r="M770" i="2"/>
  <c r="F770" i="2"/>
  <c r="AD86" i="1"/>
  <c r="AC25" i="1"/>
  <c r="AC26" i="1"/>
  <c r="AC27" i="1"/>
  <c r="AC28" i="1"/>
  <c r="AC29" i="1"/>
  <c r="AC30" i="1"/>
  <c r="AC31" i="1"/>
  <c r="AC32" i="1"/>
  <c r="AC33" i="1"/>
  <c r="AC34" i="1"/>
  <c r="AC35" i="1"/>
  <c r="AC36" i="1"/>
  <c r="AC37" i="1"/>
  <c r="AC38" i="1"/>
  <c r="AC24" i="1"/>
  <c r="BD26" i="1"/>
  <c r="BD27" i="1" s="1"/>
  <c r="BD28" i="1" s="1"/>
  <c r="BD29" i="1" s="1"/>
  <c r="BD30" i="1" s="1"/>
  <c r="BD31" i="1" s="1"/>
  <c r="BD32" i="1" s="1"/>
  <c r="BD33" i="1" s="1"/>
  <c r="BD34" i="1" s="1"/>
  <c r="BD35" i="1" s="1"/>
  <c r="BD36" i="1" s="1"/>
  <c r="BD37" i="1" s="1"/>
  <c r="BD38" i="1" s="1"/>
  <c r="BD39" i="1" s="1"/>
  <c r="BD40" i="1" s="1"/>
  <c r="BD41" i="1" s="1"/>
  <c r="BD42" i="1" s="1"/>
  <c r="BD43" i="1" s="1"/>
  <c r="BD44" i="1" s="1"/>
  <c r="BD45" i="1" s="1"/>
  <c r="BD46" i="1" s="1"/>
  <c r="BD47" i="1" s="1"/>
  <c r="BD48" i="1" s="1"/>
  <c r="BD49" i="1" s="1"/>
  <c r="BD50" i="1" s="1"/>
  <c r="BD51" i="1" s="1"/>
  <c r="BD52" i="1" s="1"/>
  <c r="BD53" i="1" s="1"/>
  <c r="BD54" i="1" s="1"/>
  <c r="BD55" i="1" s="1"/>
  <c r="BD56" i="1" s="1"/>
  <c r="BD57" i="1" s="1"/>
  <c r="BD58" i="1" s="1"/>
  <c r="BD59" i="1" s="1"/>
  <c r="BD60" i="1" s="1"/>
  <c r="BD61" i="1" s="1"/>
  <c r="BD62" i="1" s="1"/>
  <c r="BD63" i="1" s="1"/>
  <c r="BD64" i="1" s="1"/>
  <c r="BD65" i="1" s="1"/>
  <c r="BD66" i="1" s="1"/>
  <c r="BD67" i="1" s="1"/>
  <c r="BD68" i="1" s="1"/>
  <c r="BD69" i="1" s="1"/>
  <c r="BD70" i="1" s="1"/>
  <c r="BD71" i="1" s="1"/>
  <c r="BD72" i="1" s="1"/>
  <c r="BD73" i="1" s="1"/>
  <c r="BD74" i="1" s="1"/>
  <c r="BD75" i="1" s="1"/>
  <c r="BD76" i="1" s="1"/>
  <c r="BD77" i="1" s="1"/>
  <c r="BD78" i="1" s="1"/>
  <c r="BD79" i="1" s="1"/>
  <c r="BD80" i="1" s="1"/>
  <c r="BD81" i="1" s="1"/>
  <c r="BD82" i="1" s="1"/>
  <c r="BD83" i="1" s="1"/>
  <c r="BD84" i="1" s="1"/>
  <c r="BD85" i="1" s="1"/>
  <c r="BD87" i="1" s="1"/>
  <c r="BD88" i="1" s="1"/>
  <c r="BD89" i="1" s="1"/>
  <c r="BD90" i="1" s="1"/>
  <c r="BD91" i="1" s="1"/>
  <c r="BD92" i="1" s="1"/>
  <c r="BD93" i="1" s="1"/>
  <c r="BD94" i="1" s="1"/>
  <c r="BD95" i="1" s="1"/>
  <c r="BD96" i="1" s="1"/>
  <c r="BD97" i="1" s="1"/>
  <c r="BD98" i="1" s="1"/>
  <c r="BD99" i="1" s="1"/>
  <c r="BD100" i="1" s="1"/>
  <c r="BD101" i="1" s="1"/>
  <c r="BD102" i="1" s="1"/>
  <c r="BD103" i="1" s="1"/>
  <c r="BD104" i="1" s="1"/>
  <c r="BD105" i="1" s="1"/>
  <c r="BD106" i="1" s="1"/>
  <c r="BD107" i="1" s="1"/>
  <c r="BD108" i="1" s="1"/>
  <c r="BD109" i="1" s="1"/>
  <c r="BD110" i="1" s="1"/>
  <c r="BD111" i="1" s="1"/>
  <c r="BD112" i="1" s="1"/>
  <c r="BD113" i="1" s="1"/>
  <c r="BD114" i="1" s="1"/>
  <c r="BD115" i="1" s="1"/>
  <c r="BD116" i="1" s="1"/>
  <c r="BD117" i="1" s="1"/>
  <c r="BD118" i="1" s="1"/>
  <c r="BD119" i="1" s="1"/>
  <c r="BD120" i="1" s="1"/>
  <c r="BD121" i="1" s="1"/>
  <c r="BD122" i="1" s="1"/>
  <c r="BD123" i="1" s="1"/>
  <c r="BD124" i="1" s="1"/>
  <c r="BD125" i="1" s="1"/>
  <c r="BD126" i="1" s="1"/>
  <c r="BD127" i="1" s="1"/>
  <c r="BD128" i="1" s="1"/>
  <c r="BD129" i="1" s="1"/>
  <c r="BD130" i="1" s="1"/>
  <c r="BD131" i="1" s="1"/>
  <c r="BD132" i="1" s="1"/>
  <c r="BD133" i="1" s="1"/>
  <c r="BD134" i="1" s="1"/>
  <c r="BD135" i="1" s="1"/>
  <c r="BD136" i="1" s="1"/>
  <c r="BD137" i="1" s="1"/>
  <c r="BD138" i="1" s="1"/>
  <c r="BD139" i="1" s="1"/>
  <c r="BD140" i="1" s="1"/>
  <c r="BD141" i="1" s="1"/>
  <c r="BD142" i="1" s="1"/>
  <c r="BD143" i="1" s="1"/>
  <c r="BD144" i="1" s="1"/>
  <c r="BD145" i="1" s="1"/>
  <c r="BD146" i="1" s="1"/>
  <c r="BD147" i="1" s="1"/>
  <c r="BD148" i="1" s="1"/>
  <c r="BD149" i="1" s="1"/>
  <c r="BD150" i="1" s="1"/>
  <c r="BD151" i="1" s="1"/>
  <c r="BD152" i="1" s="1"/>
  <c r="BD153" i="1" s="1"/>
  <c r="BD154" i="1" s="1"/>
  <c r="BD155" i="1" s="1"/>
  <c r="BD156" i="1" s="1"/>
  <c r="BD157" i="1" s="1"/>
  <c r="BD158" i="1" s="1"/>
  <c r="BD159" i="1" s="1"/>
  <c r="BD160" i="1" s="1"/>
  <c r="BD161" i="1" s="1"/>
  <c r="BD162" i="1" s="1"/>
  <c r="BD163" i="1" s="1"/>
  <c r="BD164" i="1" s="1"/>
  <c r="BD165" i="1" s="1"/>
  <c r="BD166" i="1" s="1"/>
  <c r="BD167" i="1" s="1"/>
  <c r="BD168" i="1" s="1"/>
  <c r="BD169" i="1" s="1"/>
  <c r="BD170" i="1" s="1"/>
  <c r="BD171" i="1" s="1"/>
  <c r="BD172" i="1" s="1"/>
  <c r="BD173" i="1" s="1"/>
  <c r="BD174" i="1" s="1"/>
  <c r="BD175" i="1" s="1"/>
  <c r="BD176" i="1" s="1"/>
  <c r="BD177" i="1" s="1"/>
  <c r="BD178" i="1" s="1"/>
  <c r="BD179" i="1" s="1"/>
  <c r="BD180" i="1" s="1"/>
  <c r="BD181" i="1" s="1"/>
  <c r="BD182" i="1" s="1"/>
  <c r="BD183" i="1" s="1"/>
  <c r="BD184" i="1" s="1"/>
  <c r="BD185" i="1" s="1"/>
  <c r="BD186" i="1" s="1"/>
  <c r="BD187" i="1" s="1"/>
  <c r="BD188" i="1" s="1"/>
  <c r="BD189" i="1" s="1"/>
  <c r="BD190" i="1" s="1"/>
  <c r="BD191" i="1" s="1"/>
  <c r="BD192" i="1" s="1"/>
  <c r="BD193" i="1" s="1"/>
  <c r="BD194" i="1" s="1"/>
  <c r="BD195" i="1" s="1"/>
  <c r="BD196" i="1" s="1"/>
  <c r="BD197" i="1" s="1"/>
  <c r="BD198" i="1" s="1"/>
  <c r="BD199" i="1" s="1"/>
  <c r="BD200" i="1" s="1"/>
  <c r="BD201" i="1" s="1"/>
  <c r="BD202" i="1" s="1"/>
  <c r="BD203" i="1" s="1"/>
  <c r="BD204" i="1" s="1"/>
  <c r="BD205" i="1" s="1"/>
  <c r="BD206" i="1" s="1"/>
  <c r="BD207" i="1" s="1"/>
  <c r="BD208" i="1" s="1"/>
  <c r="BD209" i="1" s="1"/>
  <c r="BD210" i="1" s="1"/>
  <c r="BD211" i="1" s="1"/>
  <c r="BD212" i="1" s="1"/>
  <c r="BD213" i="1" s="1"/>
  <c r="BD214" i="1" s="1"/>
  <c r="BD215" i="1" s="1"/>
  <c r="BD216" i="1" s="1"/>
  <c r="BD217" i="1" s="1"/>
  <c r="BD218" i="1" s="1"/>
  <c r="BD219" i="1" s="1"/>
  <c r="BD220" i="1" s="1"/>
  <c r="BD221" i="1" s="1"/>
  <c r="BD222" i="1" s="1"/>
  <c r="BD223" i="1" s="1"/>
  <c r="BD224" i="1" s="1"/>
  <c r="BD225" i="1" s="1"/>
  <c r="BD226" i="1" s="1"/>
  <c r="BD227" i="1" s="1"/>
  <c r="BD228" i="1" s="1"/>
  <c r="BD229" i="1" s="1"/>
  <c r="BD230" i="1" s="1"/>
  <c r="BD231" i="1" s="1"/>
  <c r="BD232" i="1" s="1"/>
  <c r="BD233" i="1" s="1"/>
  <c r="BD234" i="1" s="1"/>
  <c r="BD235" i="1" s="1"/>
  <c r="BD236" i="1" s="1"/>
  <c r="BD237" i="1" s="1"/>
  <c r="BD238" i="1" s="1"/>
  <c r="BD239" i="1" s="1"/>
  <c r="BD240" i="1" s="1"/>
  <c r="BD241" i="1" s="1"/>
  <c r="BD242" i="1" s="1"/>
  <c r="BD243" i="1" s="1"/>
  <c r="BD244" i="1" s="1"/>
  <c r="BD245" i="1" s="1"/>
  <c r="BD246" i="1" s="1"/>
  <c r="BD247" i="1" s="1"/>
  <c r="BD248" i="1" s="1"/>
  <c r="BD249" i="1" s="1"/>
  <c r="BD250" i="1" s="1"/>
  <c r="BD251" i="1" s="1"/>
  <c r="BD252" i="1" s="1"/>
  <c r="BD253" i="1" s="1"/>
  <c r="BD254" i="1" s="1"/>
  <c r="BD255" i="1" s="1"/>
  <c r="BD256" i="1" s="1"/>
  <c r="BD257" i="1" s="1"/>
  <c r="BD258" i="1" s="1"/>
  <c r="BD259" i="1" s="1"/>
  <c r="BD260" i="1" s="1"/>
  <c r="BD261" i="1" s="1"/>
  <c r="BD262" i="1" s="1"/>
  <c r="BD263" i="1" s="1"/>
  <c r="BD264" i="1" s="1"/>
  <c r="BD265" i="1" s="1"/>
  <c r="BD266" i="1" s="1"/>
  <c r="BD267" i="1" s="1"/>
  <c r="BD268" i="1" s="1"/>
  <c r="BD269" i="1" s="1"/>
  <c r="BD270" i="1" s="1"/>
  <c r="BD271" i="1" s="1"/>
  <c r="BD272" i="1" s="1"/>
  <c r="BD273" i="1" s="1"/>
  <c r="BD274" i="1" s="1"/>
  <c r="BD275" i="1" s="1"/>
  <c r="BD276" i="1" s="1"/>
  <c r="BD277" i="1" s="1"/>
  <c r="BD278" i="1" s="1"/>
  <c r="BD279" i="1" s="1"/>
  <c r="BD280" i="1" s="1"/>
  <c r="BD281" i="1" s="1"/>
  <c r="BD282" i="1" s="1"/>
  <c r="BD283" i="1" s="1"/>
  <c r="BD284" i="1" s="1"/>
  <c r="BD285" i="1" s="1"/>
  <c r="BD286" i="1" s="1"/>
  <c r="BD287" i="1" s="1"/>
  <c r="BD288" i="1" s="1"/>
  <c r="BD289" i="1" s="1"/>
  <c r="BD290" i="1" s="1"/>
  <c r="BD291" i="1" s="1"/>
  <c r="BD292" i="1" s="1"/>
  <c r="BD293" i="1" s="1"/>
  <c r="BD294" i="1" s="1"/>
  <c r="BD295" i="1" s="1"/>
  <c r="BD296" i="1" s="1"/>
  <c r="BD297" i="1" s="1"/>
  <c r="BD298" i="1" s="1"/>
  <c r="BD299" i="1" s="1"/>
  <c r="BD300" i="1" s="1"/>
  <c r="BD301" i="1" s="1"/>
  <c r="BD302" i="1" s="1"/>
  <c r="BD303" i="1" s="1"/>
  <c r="BD304" i="1" s="1"/>
  <c r="BD305" i="1" s="1"/>
  <c r="BD306" i="1" s="1"/>
  <c r="BD307" i="1" s="1"/>
  <c r="BD308" i="1" s="1"/>
  <c r="BD309" i="1" s="1"/>
  <c r="BD310" i="1" s="1"/>
  <c r="BD311" i="1" s="1"/>
  <c r="BD312" i="1" s="1"/>
  <c r="BD313" i="1" s="1"/>
  <c r="BD314" i="1" s="1"/>
  <c r="BD315" i="1" s="1"/>
  <c r="BD316" i="1" s="1"/>
  <c r="BD317" i="1" s="1"/>
  <c r="BD318" i="1" s="1"/>
  <c r="BD319" i="1" s="1"/>
  <c r="BD320" i="1" s="1"/>
  <c r="BD321" i="1" s="1"/>
  <c r="BD322" i="1" s="1"/>
  <c r="BD323" i="1" s="1"/>
  <c r="BD324" i="1" s="1"/>
  <c r="BD325" i="1" s="1"/>
  <c r="BD326" i="1" s="1"/>
  <c r="BD327" i="1" s="1"/>
  <c r="BD328" i="1" s="1"/>
  <c r="BD329" i="1" s="1"/>
  <c r="BD330" i="1" s="1"/>
  <c r="BD331" i="1" s="1"/>
  <c r="BD332" i="1" s="1"/>
  <c r="BD333" i="1" s="1"/>
  <c r="BD334" i="1" s="1"/>
  <c r="BD335" i="1" s="1"/>
  <c r="BD336" i="1" s="1"/>
  <c r="BD337" i="1" s="1"/>
  <c r="BD338" i="1" s="1"/>
  <c r="BD339" i="1" s="1"/>
  <c r="BD340" i="1" s="1"/>
  <c r="BD341" i="1" s="1"/>
  <c r="BD342" i="1" s="1"/>
  <c r="BD343" i="1" s="1"/>
  <c r="BD344" i="1" s="1"/>
  <c r="BD345" i="1" s="1"/>
  <c r="BD346" i="1" s="1"/>
  <c r="BD347" i="1" s="1"/>
  <c r="BD348" i="1" s="1"/>
  <c r="BD349" i="1" s="1"/>
  <c r="BD350" i="1" s="1"/>
  <c r="BD351" i="1" s="1"/>
  <c r="BD352" i="1" s="1"/>
  <c r="BD353" i="1" s="1"/>
  <c r="BD354" i="1" s="1"/>
  <c r="BD355" i="1" s="1"/>
  <c r="BD356" i="1" s="1"/>
  <c r="BD357" i="1" s="1"/>
  <c r="BD358" i="1" s="1"/>
  <c r="BD359" i="1" s="1"/>
  <c r="BD360" i="1" s="1"/>
  <c r="BD361" i="1" s="1"/>
  <c r="BD362" i="1" s="1"/>
  <c r="BD363" i="1" s="1"/>
  <c r="BD364" i="1" s="1"/>
  <c r="BD365" i="1" s="1"/>
  <c r="BD366" i="1" s="1"/>
  <c r="BD367" i="1" s="1"/>
  <c r="BD368" i="1" s="1"/>
  <c r="BD369" i="1" s="1"/>
  <c r="BD370" i="1" s="1"/>
  <c r="BD371" i="1" s="1"/>
  <c r="BD372" i="1" s="1"/>
  <c r="BD373" i="1" s="1"/>
  <c r="BD374" i="1" s="1"/>
  <c r="BD375" i="1" s="1"/>
  <c r="BD376" i="1" s="1"/>
  <c r="BD377" i="1" s="1"/>
  <c r="BD378" i="1" s="1"/>
  <c r="BD379" i="1" s="1"/>
  <c r="BD380" i="1" s="1"/>
  <c r="BD381" i="1" s="1"/>
  <c r="BD382" i="1" s="1"/>
  <c r="BD383" i="1" s="1"/>
  <c r="BD384" i="1" s="1"/>
  <c r="BD385" i="1" s="1"/>
  <c r="BD386" i="1" s="1"/>
  <c r="BD387" i="1" s="1"/>
  <c r="BD388" i="1" s="1"/>
  <c r="BD389" i="1" s="1"/>
  <c r="BD390" i="1" s="1"/>
  <c r="BD391" i="1" s="1"/>
  <c r="BD392" i="1" s="1"/>
  <c r="BD393" i="1" s="1"/>
  <c r="BD394" i="1" s="1"/>
  <c r="BD395" i="1" s="1"/>
  <c r="BD396" i="1" s="1"/>
  <c r="BD397" i="1" s="1"/>
  <c r="BD398" i="1" s="1"/>
  <c r="BD399" i="1" s="1"/>
  <c r="BD400" i="1" s="1"/>
  <c r="BD401" i="1" s="1"/>
  <c r="BD402" i="1" s="1"/>
  <c r="BD403" i="1" s="1"/>
  <c r="BD404" i="1" s="1"/>
  <c r="BD405" i="1" s="1"/>
  <c r="BD406" i="1" s="1"/>
  <c r="BD407" i="1" s="1"/>
  <c r="BD408" i="1" s="1"/>
  <c r="BD409" i="1" s="1"/>
  <c r="BD410" i="1" s="1"/>
  <c r="BD411" i="1" s="1"/>
  <c r="BD412" i="1" s="1"/>
  <c r="BD413" i="1" s="1"/>
  <c r="BD414" i="1" s="1"/>
  <c r="BD415" i="1" s="1"/>
  <c r="BD416" i="1" s="1"/>
  <c r="BD417" i="1" s="1"/>
  <c r="BD418" i="1" s="1"/>
  <c r="BD419" i="1" s="1"/>
  <c r="BD420" i="1" s="1"/>
  <c r="BD421" i="1" s="1"/>
  <c r="BD422" i="1" s="1"/>
  <c r="BD423" i="1" s="1"/>
  <c r="BD424" i="1" s="1"/>
  <c r="BD425" i="1" s="1"/>
  <c r="BD426" i="1" s="1"/>
  <c r="BD427" i="1" s="1"/>
  <c r="BD428" i="1" s="1"/>
  <c r="BD429" i="1" s="1"/>
  <c r="BD430" i="1" s="1"/>
  <c r="BD431" i="1" s="1"/>
  <c r="BD432" i="1" s="1"/>
  <c r="BD433" i="1" s="1"/>
  <c r="BD434" i="1" s="1"/>
  <c r="BD435" i="1" s="1"/>
  <c r="BD436" i="1" s="1"/>
  <c r="BD437" i="1" s="1"/>
  <c r="BD438" i="1" s="1"/>
  <c r="BD439" i="1" s="1"/>
  <c r="BD440" i="1" s="1"/>
  <c r="BD441" i="1" s="1"/>
  <c r="BD442" i="1" s="1"/>
  <c r="BD443" i="1" s="1"/>
  <c r="BD444" i="1" s="1"/>
  <c r="BD445" i="1" s="1"/>
  <c r="BD446" i="1" s="1"/>
  <c r="BD447" i="1" s="1"/>
  <c r="BD448" i="1" s="1"/>
  <c r="BD449" i="1" s="1"/>
  <c r="BD450" i="1" s="1"/>
  <c r="BD451" i="1" s="1"/>
  <c r="BD452" i="1" s="1"/>
  <c r="BD453" i="1" s="1"/>
  <c r="BD454" i="1" s="1"/>
  <c r="BD455" i="1" s="1"/>
  <c r="BD456" i="1" s="1"/>
  <c r="BD457" i="1" s="1"/>
  <c r="BD458" i="1" s="1"/>
  <c r="BD459" i="1" s="1"/>
  <c r="BD460" i="1" s="1"/>
  <c r="BD461" i="1" s="1"/>
  <c r="BD462" i="1" s="1"/>
  <c r="BD463" i="1" s="1"/>
  <c r="BD464" i="1" s="1"/>
  <c r="BD465" i="1" s="1"/>
  <c r="BD466" i="1" s="1"/>
  <c r="BD467" i="1" s="1"/>
  <c r="BD468" i="1" s="1"/>
  <c r="BD469" i="1" s="1"/>
  <c r="BD470" i="1" s="1"/>
  <c r="BD471" i="1" s="1"/>
  <c r="BD472" i="1" s="1"/>
  <c r="BD473" i="1" s="1"/>
  <c r="BD474" i="1" s="1"/>
  <c r="BD475" i="1" s="1"/>
  <c r="BD476" i="1" s="1"/>
  <c r="BD477" i="1" s="1"/>
  <c r="BD478" i="1" s="1"/>
  <c r="BD479" i="1" s="1"/>
  <c r="BD480" i="1" s="1"/>
  <c r="BD481" i="1" s="1"/>
  <c r="BD482" i="1" s="1"/>
  <c r="BD483" i="1" s="1"/>
  <c r="BD484" i="1" s="1"/>
  <c r="BD485" i="1" s="1"/>
  <c r="BD486" i="1" s="1"/>
  <c r="BD487" i="1" s="1"/>
  <c r="BD488" i="1" s="1"/>
  <c r="BD489" i="1" s="1"/>
  <c r="BD490" i="1" s="1"/>
  <c r="BD491" i="1" s="1"/>
  <c r="BD492" i="1" s="1"/>
  <c r="BD493" i="1" s="1"/>
  <c r="BD494" i="1" s="1"/>
  <c r="BD495" i="1" s="1"/>
  <c r="BD496" i="1" s="1"/>
  <c r="BD497" i="1" s="1"/>
  <c r="BD498" i="1" s="1"/>
  <c r="BD499" i="1" s="1"/>
  <c r="BD500" i="1" s="1"/>
  <c r="BD501" i="1" s="1"/>
  <c r="BD502" i="1" s="1"/>
  <c r="BD503" i="1" s="1"/>
  <c r="BD504" i="1" s="1"/>
  <c r="BD505" i="1" s="1"/>
  <c r="BD506" i="1" s="1"/>
  <c r="BD507" i="1" s="1"/>
  <c r="BD508" i="1" s="1"/>
  <c r="BD509" i="1" s="1"/>
  <c r="BD510" i="1" s="1"/>
  <c r="BD511" i="1" s="1"/>
  <c r="BD512" i="1" s="1"/>
  <c r="BD513" i="1" s="1"/>
  <c r="BD514" i="1" s="1"/>
  <c r="BD515" i="1" s="1"/>
  <c r="BD516" i="1" s="1"/>
  <c r="BD517" i="1" s="1"/>
  <c r="BD518" i="1" s="1"/>
  <c r="BD519" i="1" s="1"/>
  <c r="BD520" i="1" s="1"/>
  <c r="BD521" i="1" s="1"/>
  <c r="BD522" i="1" s="1"/>
  <c r="BD523" i="1" s="1"/>
  <c r="BD524" i="1" s="1"/>
  <c r="BD525" i="1" s="1"/>
  <c r="BD526" i="1" s="1"/>
  <c r="BD527" i="1" s="1"/>
  <c r="BD528" i="1" s="1"/>
  <c r="BD529" i="1" s="1"/>
  <c r="BD530" i="1" s="1"/>
  <c r="BD531" i="1" s="1"/>
  <c r="BD532" i="1" s="1"/>
  <c r="BD533" i="1" s="1"/>
  <c r="BD534" i="1" s="1"/>
  <c r="BD535" i="1" s="1"/>
  <c r="BD536" i="1" s="1"/>
  <c r="BD537" i="1" s="1"/>
  <c r="BD538" i="1" s="1"/>
  <c r="BD539" i="1" s="1"/>
  <c r="BD540" i="1" s="1"/>
  <c r="BD541" i="1" s="1"/>
  <c r="BD542" i="1" s="1"/>
  <c r="BD543" i="1" s="1"/>
  <c r="BD544" i="1" s="1"/>
  <c r="BD545" i="1" s="1"/>
  <c r="BD546" i="1" s="1"/>
  <c r="BD547" i="1" s="1"/>
  <c r="BD548" i="1" s="1"/>
  <c r="BD549" i="1" s="1"/>
  <c r="BD550" i="1" s="1"/>
  <c r="BD551" i="1" s="1"/>
  <c r="BD552" i="1" s="1"/>
  <c r="BD553" i="1" s="1"/>
  <c r="BD554" i="1" s="1"/>
  <c r="BD555" i="1" s="1"/>
  <c r="BD556" i="1" s="1"/>
  <c r="BD557" i="1" s="1"/>
  <c r="BD558" i="1" s="1"/>
  <c r="BD559" i="1" s="1"/>
  <c r="BD560" i="1" s="1"/>
  <c r="BD561" i="1" s="1"/>
  <c r="BD562" i="1" s="1"/>
  <c r="BD563" i="1" s="1"/>
  <c r="BD564" i="1" s="1"/>
  <c r="BD565" i="1" s="1"/>
  <c r="BD566" i="1" s="1"/>
  <c r="BD567" i="1" s="1"/>
  <c r="BD568" i="1" s="1"/>
  <c r="BD569" i="1" s="1"/>
  <c r="BD570" i="1" s="1"/>
  <c r="BD571" i="1" s="1"/>
  <c r="BD572" i="1" s="1"/>
  <c r="BD573" i="1" s="1"/>
  <c r="BD574" i="1" s="1"/>
  <c r="BD575" i="1" s="1"/>
  <c r="BD576" i="1" s="1"/>
  <c r="BD577" i="1" s="1"/>
  <c r="BD578" i="1" s="1"/>
  <c r="BD579" i="1" s="1"/>
  <c r="BD580" i="1" s="1"/>
  <c r="BD581" i="1" s="1"/>
  <c r="BD582" i="1" s="1"/>
  <c r="BD583" i="1" s="1"/>
  <c r="BD584" i="1" s="1"/>
  <c r="BD585" i="1" s="1"/>
  <c r="BD586" i="1" s="1"/>
  <c r="BD587" i="1" s="1"/>
  <c r="BD588" i="1" s="1"/>
  <c r="BD589" i="1" s="1"/>
  <c r="BD590" i="1" s="1"/>
  <c r="BD591" i="1" s="1"/>
  <c r="BD592" i="1" s="1"/>
  <c r="BD593" i="1" s="1"/>
  <c r="BD594" i="1" s="1"/>
  <c r="BD595" i="1" s="1"/>
  <c r="BD596" i="1" s="1"/>
  <c r="BD597" i="1" s="1"/>
  <c r="BD598" i="1" s="1"/>
  <c r="BD599" i="1" s="1"/>
  <c r="BD600" i="1" s="1"/>
  <c r="BD601" i="1" s="1"/>
  <c r="BD602" i="1" s="1"/>
  <c r="BD603" i="1" s="1"/>
  <c r="BD604" i="1" s="1"/>
  <c r="BD605" i="1" s="1"/>
  <c r="BD606" i="1" s="1"/>
  <c r="BD607" i="1" s="1"/>
  <c r="BD608" i="1" s="1"/>
  <c r="BD609" i="1" s="1"/>
  <c r="BD610" i="1" s="1"/>
  <c r="BD611" i="1" s="1"/>
  <c r="BD612" i="1" s="1"/>
  <c r="BD613" i="1" s="1"/>
  <c r="BD614" i="1" s="1"/>
  <c r="BD615" i="1" s="1"/>
  <c r="BD616" i="1" s="1"/>
  <c r="BD617" i="1" s="1"/>
  <c r="BD618" i="1" s="1"/>
  <c r="BD619" i="1" s="1"/>
  <c r="BD620" i="1" s="1"/>
  <c r="BD621" i="1" s="1"/>
  <c r="BD622" i="1" s="1"/>
  <c r="BD623" i="1" s="1"/>
  <c r="BD624" i="1" s="1"/>
  <c r="BD625" i="1" s="1"/>
  <c r="BD626" i="1" s="1"/>
  <c r="BD627" i="1" s="1"/>
  <c r="BD628" i="1" s="1"/>
  <c r="BD629" i="1" s="1"/>
  <c r="BD630" i="1" s="1"/>
  <c r="BD631" i="1" s="1"/>
  <c r="BD632" i="1" s="1"/>
  <c r="BD633" i="1" s="1"/>
  <c r="BD634" i="1" s="1"/>
  <c r="BD635" i="1" s="1"/>
  <c r="BD636" i="1" s="1"/>
  <c r="BD637" i="1" s="1"/>
  <c r="BD638" i="1" s="1"/>
  <c r="BD639" i="1" s="1"/>
  <c r="BD640" i="1" s="1"/>
  <c r="BD641" i="1" s="1"/>
  <c r="BD642" i="1" s="1"/>
  <c r="BD643" i="1" s="1"/>
  <c r="BD644" i="1" s="1"/>
  <c r="BD645" i="1" s="1"/>
  <c r="BD646" i="1" s="1"/>
  <c r="BD647" i="1" s="1"/>
  <c r="BD648" i="1" s="1"/>
  <c r="BD649" i="1" s="1"/>
  <c r="BD650" i="1" s="1"/>
  <c r="BD651" i="1" s="1"/>
  <c r="BD652" i="1" s="1"/>
  <c r="BD653" i="1" s="1"/>
  <c r="BD654" i="1" s="1"/>
  <c r="BD655" i="1" s="1"/>
  <c r="BD656" i="1" s="1"/>
  <c r="BD657" i="1" s="1"/>
  <c r="BD658" i="1" s="1"/>
  <c r="BD659" i="1" s="1"/>
  <c r="BD660" i="1" s="1"/>
  <c r="BD661" i="1" s="1"/>
  <c r="BD662" i="1" s="1"/>
  <c r="BD663" i="1" s="1"/>
  <c r="BD664" i="1" s="1"/>
  <c r="BD665" i="1" s="1"/>
  <c r="BD666" i="1" s="1"/>
  <c r="BD667" i="1" s="1"/>
  <c r="BD668" i="1" s="1"/>
  <c r="BD669" i="1" s="1"/>
  <c r="BD670" i="1" s="1"/>
  <c r="BD671" i="1" s="1"/>
  <c r="BD672" i="1" s="1"/>
  <c r="BD673" i="1" s="1"/>
  <c r="BD674" i="1" s="1"/>
  <c r="BD675" i="1" s="1"/>
  <c r="BD676" i="1" s="1"/>
  <c r="BD677" i="1" s="1"/>
  <c r="BD678" i="1" s="1"/>
  <c r="BD679" i="1" s="1"/>
  <c r="BD680" i="1" s="1"/>
  <c r="BD681" i="1" s="1"/>
  <c r="BD682" i="1" s="1"/>
  <c r="BD683" i="1" s="1"/>
  <c r="BD684" i="1" s="1"/>
  <c r="BD685" i="1" s="1"/>
  <c r="BD686" i="1" s="1"/>
  <c r="BD687" i="1" s="1"/>
  <c r="BD688" i="1" s="1"/>
  <c r="BD689" i="1" s="1"/>
  <c r="BD690" i="1" s="1"/>
  <c r="BD691" i="1" s="1"/>
  <c r="BD692" i="1" s="1"/>
  <c r="BD693" i="1" s="1"/>
  <c r="BD694" i="1" s="1"/>
  <c r="BD695" i="1" s="1"/>
  <c r="BD696" i="1" s="1"/>
  <c r="BD697" i="1" s="1"/>
  <c r="BD698" i="1" s="1"/>
  <c r="BD699" i="1" s="1"/>
  <c r="BD700" i="1" s="1"/>
  <c r="BD701" i="1" s="1"/>
  <c r="BD702" i="1" s="1"/>
  <c r="BD703" i="1" s="1"/>
  <c r="BD704" i="1" s="1"/>
  <c r="BD705" i="1" s="1"/>
  <c r="BD706" i="1" s="1"/>
  <c r="BD707" i="1" s="1"/>
  <c r="BD708" i="1" s="1"/>
  <c r="BD709" i="1" s="1"/>
  <c r="BD710" i="1" s="1"/>
  <c r="BD711" i="1" s="1"/>
  <c r="BD712" i="1" s="1"/>
  <c r="BD713" i="1" s="1"/>
  <c r="BD714" i="1" s="1"/>
  <c r="BD715" i="1" s="1"/>
  <c r="BD716" i="1" s="1"/>
  <c r="BD717" i="1" s="1"/>
  <c r="BD718" i="1" s="1"/>
  <c r="BD719" i="1" s="1"/>
  <c r="BD720" i="1" s="1"/>
  <c r="BD721" i="1" s="1"/>
  <c r="BD722" i="1" s="1"/>
  <c r="BD723" i="1" s="1"/>
  <c r="BD724" i="1" s="1"/>
  <c r="BD725" i="1" s="1"/>
  <c r="BD726" i="1" s="1"/>
  <c r="BD727" i="1" s="1"/>
  <c r="BD728" i="1" s="1"/>
  <c r="BD729" i="1" s="1"/>
  <c r="BD730" i="1" s="1"/>
  <c r="BD731" i="1" s="1"/>
  <c r="BD732" i="1" s="1"/>
  <c r="BD733" i="1" s="1"/>
  <c r="BD734" i="1" s="1"/>
  <c r="BD735" i="1" s="1"/>
  <c r="BD736" i="1" s="1"/>
  <c r="BD737" i="1" s="1"/>
  <c r="BD738" i="1" s="1"/>
  <c r="BD739" i="1" s="1"/>
  <c r="BD740" i="1" s="1"/>
  <c r="BD741" i="1" s="1"/>
  <c r="BD742" i="1" s="1"/>
  <c r="BD743" i="1" s="1"/>
  <c r="BD744" i="1" s="1"/>
  <c r="BD745" i="1" s="1"/>
  <c r="BD746" i="1" s="1"/>
  <c r="BD747" i="1" s="1"/>
  <c r="BD748" i="1" s="1"/>
  <c r="BD749" i="1" s="1"/>
  <c r="BD750" i="1" s="1"/>
  <c r="BD751" i="1" s="1"/>
  <c r="BD752" i="1" s="1"/>
  <c r="BD753" i="1" s="1"/>
  <c r="BD754" i="1" s="1"/>
  <c r="BD755" i="1" s="1"/>
  <c r="BD756" i="1" s="1"/>
  <c r="BD757" i="1" s="1"/>
  <c r="BD758" i="1" s="1"/>
  <c r="BD759" i="1" s="1"/>
  <c r="BD760" i="1" s="1"/>
  <c r="BD761" i="1" s="1"/>
  <c r="BD762" i="1" s="1"/>
  <c r="BD763" i="1" s="1"/>
  <c r="BD764" i="1" s="1"/>
  <c r="BD765" i="1" s="1"/>
  <c r="BD766" i="1" s="1"/>
  <c r="BD767" i="1" s="1"/>
  <c r="BD768" i="1" s="1"/>
  <c r="BD769" i="1" s="1"/>
  <c r="BD770" i="1" s="1"/>
  <c r="BD771" i="1" s="1"/>
  <c r="BD772" i="1" s="1"/>
  <c r="BD773" i="1" s="1"/>
  <c r="BD774" i="1" s="1"/>
  <c r="BD775" i="1" s="1"/>
  <c r="BD776" i="1" s="1"/>
  <c r="BD777" i="1" s="1"/>
  <c r="BD778" i="1" s="1"/>
  <c r="BD779" i="1" s="1"/>
  <c r="BD780" i="1" s="1"/>
  <c r="BD781" i="1" s="1"/>
  <c r="BD782" i="1" s="1"/>
  <c r="BD783" i="1" s="1"/>
  <c r="BD784" i="1" s="1"/>
  <c r="BD785" i="1" s="1"/>
  <c r="BD786" i="1" s="1"/>
  <c r="BD787" i="1" s="1"/>
  <c r="BD788" i="1" s="1"/>
  <c r="BD789" i="1" s="1"/>
  <c r="BD790" i="1" s="1"/>
  <c r="BD791" i="1" s="1"/>
  <c r="BD792" i="1" s="1"/>
  <c r="BD793" i="1" s="1"/>
  <c r="BD794" i="1" s="1"/>
  <c r="BD795" i="1" s="1"/>
  <c r="BD796" i="1" s="1"/>
  <c r="BD797" i="1" s="1"/>
  <c r="BD798" i="1" s="1"/>
  <c r="BD799" i="1" s="1"/>
  <c r="BD800" i="1" s="1"/>
  <c r="BD801" i="1" s="1"/>
  <c r="BD802" i="1" s="1"/>
  <c r="BD803" i="1" s="1"/>
  <c r="BD804" i="1" s="1"/>
  <c r="BD805" i="1" s="1"/>
  <c r="BD806" i="1" s="1"/>
  <c r="BD807" i="1" s="1"/>
  <c r="BD808" i="1" s="1"/>
  <c r="BD809" i="1" s="1"/>
  <c r="BD810" i="1" s="1"/>
  <c r="BD811" i="1" s="1"/>
  <c r="BD812" i="1" s="1"/>
  <c r="BD813" i="1" s="1"/>
  <c r="BD814" i="1" s="1"/>
  <c r="BD815" i="1" s="1"/>
  <c r="BD816" i="1" s="1"/>
  <c r="BD817" i="1" s="1"/>
  <c r="BD818" i="1" s="1"/>
  <c r="BD819" i="1" s="1"/>
  <c r="BD820" i="1" s="1"/>
  <c r="BD821" i="1" s="1"/>
  <c r="BD822" i="1" s="1"/>
  <c r="BD823" i="1" s="1"/>
  <c r="BD824" i="1" s="1"/>
  <c r="BD825" i="1" s="1"/>
  <c r="BD826" i="1" s="1"/>
  <c r="BD827" i="1" s="1"/>
  <c r="BD828" i="1" s="1"/>
  <c r="BD829" i="1" s="1"/>
  <c r="BD830" i="1" s="1"/>
  <c r="BD831" i="1" s="1"/>
  <c r="BD832" i="1" s="1"/>
  <c r="BD833" i="1" s="1"/>
  <c r="BD834" i="1" s="1"/>
  <c r="BD835" i="1" s="1"/>
  <c r="BD836" i="1" s="1"/>
  <c r="BD837" i="1" s="1"/>
  <c r="BD838" i="1" s="1"/>
  <c r="BD839" i="1" s="1"/>
  <c r="BD840" i="1" s="1"/>
  <c r="BD841" i="1" s="1"/>
  <c r="BD842" i="1" s="1"/>
  <c r="BD843" i="1" s="1"/>
  <c r="BD844" i="1" s="1"/>
  <c r="BD845" i="1" s="1"/>
  <c r="BD846" i="1" s="1"/>
  <c r="BD847" i="1" s="1"/>
  <c r="BD848" i="1" s="1"/>
  <c r="BD849" i="1" s="1"/>
  <c r="BD850" i="1" s="1"/>
  <c r="BD851" i="1" s="1"/>
  <c r="BD852" i="1" s="1"/>
  <c r="BD853" i="1" s="1"/>
  <c r="BD854" i="1" s="1"/>
  <c r="BD855" i="1" s="1"/>
  <c r="BD856" i="1" s="1"/>
  <c r="BD857" i="1" s="1"/>
  <c r="BD858" i="1" s="1"/>
  <c r="BD859" i="1" s="1"/>
  <c r="BD860" i="1" s="1"/>
  <c r="BD861" i="1" s="1"/>
  <c r="BD862" i="1" s="1"/>
  <c r="BD863" i="1" s="1"/>
  <c r="BD864" i="1" s="1"/>
  <c r="BD865" i="1" s="1"/>
  <c r="BD866" i="1" s="1"/>
  <c r="BD867" i="1" s="1"/>
  <c r="BD868" i="1" s="1"/>
  <c r="BD869" i="1" s="1"/>
  <c r="BD870" i="1" s="1"/>
  <c r="BD871" i="1" s="1"/>
  <c r="BD872" i="1" s="1"/>
  <c r="BD873" i="1" s="1"/>
  <c r="BD874" i="1" s="1"/>
  <c r="BD875" i="1" s="1"/>
  <c r="BD876" i="1" s="1"/>
  <c r="BD877" i="1" s="1"/>
  <c r="BD878" i="1" s="1"/>
  <c r="BD879" i="1" s="1"/>
  <c r="BD880" i="1" s="1"/>
  <c r="BD881" i="1" s="1"/>
  <c r="BD882" i="1" s="1"/>
  <c r="BD883" i="1" s="1"/>
  <c r="BD884" i="1" s="1"/>
  <c r="BD885" i="1" s="1"/>
  <c r="BD886" i="1" s="1"/>
  <c r="BD887" i="1" s="1"/>
  <c r="BD888" i="1" s="1"/>
  <c r="BD889" i="1" s="1"/>
  <c r="BD890" i="1" s="1"/>
  <c r="BD891" i="1" s="1"/>
  <c r="BD892" i="1" s="1"/>
  <c r="BD893" i="1" s="1"/>
  <c r="BD894" i="1" s="1"/>
  <c r="BD895" i="1" s="1"/>
  <c r="BD896" i="1" s="1"/>
  <c r="BD897" i="1" s="1"/>
  <c r="BD898" i="1" s="1"/>
  <c r="BD899" i="1" s="1"/>
  <c r="BD900" i="1" s="1"/>
  <c r="BD901" i="1" s="1"/>
  <c r="BD902" i="1" s="1"/>
  <c r="BD903" i="1" s="1"/>
  <c r="BD904" i="1" s="1"/>
  <c r="BD905" i="1" s="1"/>
  <c r="BD906" i="1" s="1"/>
  <c r="BD907" i="1" s="1"/>
  <c r="BD908" i="1" s="1"/>
  <c r="BD909" i="1" s="1"/>
  <c r="BD910" i="1" s="1"/>
  <c r="BD911" i="1" s="1"/>
  <c r="BD912" i="1" s="1"/>
  <c r="BD913" i="1" s="1"/>
  <c r="BD914" i="1" s="1"/>
  <c r="BD915" i="1" s="1"/>
  <c r="BD916" i="1" s="1"/>
  <c r="BD917" i="1" s="1"/>
  <c r="BD918" i="1" s="1"/>
  <c r="BD919" i="1" s="1"/>
  <c r="BD920" i="1" s="1"/>
  <c r="BD921" i="1" s="1"/>
  <c r="BD922" i="1" s="1"/>
  <c r="BD923" i="1" s="1"/>
  <c r="BD924" i="1" s="1"/>
  <c r="BD925" i="1" s="1"/>
  <c r="BD926" i="1" s="1"/>
  <c r="BD927" i="1" s="1"/>
  <c r="BD928" i="1" s="1"/>
  <c r="BD929" i="1" s="1"/>
  <c r="BD930" i="1" s="1"/>
  <c r="BD931" i="1" s="1"/>
  <c r="BD932" i="1" s="1"/>
  <c r="BD933" i="1" s="1"/>
  <c r="BD934" i="1" s="1"/>
  <c r="BD935" i="1" s="1"/>
  <c r="BD936" i="1" s="1"/>
  <c r="BD937" i="1" s="1"/>
  <c r="BD938" i="1" s="1"/>
  <c r="BD939" i="1" s="1"/>
  <c r="BD940" i="1" s="1"/>
  <c r="BD941" i="1" s="1"/>
  <c r="BD942" i="1" s="1"/>
  <c r="BD943" i="1" s="1"/>
  <c r="BD944" i="1" s="1"/>
  <c r="BD945" i="1" s="1"/>
  <c r="BD946" i="1" s="1"/>
  <c r="BD947" i="1" s="1"/>
  <c r="BD948" i="1" s="1"/>
  <c r="BD949" i="1" s="1"/>
  <c r="BD950" i="1" s="1"/>
  <c r="BD951" i="1" s="1"/>
  <c r="BD952" i="1" s="1"/>
  <c r="BD953" i="1" s="1"/>
  <c r="BD954" i="1" s="1"/>
  <c r="BD955" i="1" s="1"/>
  <c r="BD956" i="1" s="1"/>
  <c r="BD957" i="1" s="1"/>
  <c r="BD958" i="1" s="1"/>
  <c r="BD959" i="1" s="1"/>
  <c r="BD960" i="1" s="1"/>
  <c r="BD961" i="1" s="1"/>
  <c r="BD962" i="1" s="1"/>
  <c r="BD963" i="1" s="1"/>
  <c r="BD964" i="1" s="1"/>
  <c r="BD965" i="1" s="1"/>
  <c r="BD966" i="1" s="1"/>
  <c r="BD967" i="1" s="1"/>
  <c r="BD968" i="1" s="1"/>
  <c r="BD969" i="1" s="1"/>
  <c r="BD970" i="1" s="1"/>
  <c r="BD971" i="1" s="1"/>
  <c r="BD972" i="1" s="1"/>
  <c r="BD973" i="1" s="1"/>
  <c r="BD974" i="1" s="1"/>
  <c r="BD975" i="1" s="1"/>
  <c r="BD976" i="1" s="1"/>
  <c r="BD977" i="1" s="1"/>
  <c r="BD978" i="1" s="1"/>
  <c r="BD979" i="1" s="1"/>
  <c r="BD980" i="1" s="1"/>
  <c r="BD981" i="1" s="1"/>
  <c r="BD982" i="1" s="1"/>
  <c r="BD983" i="1" s="1"/>
  <c r="BD984" i="1" s="1"/>
  <c r="BD985" i="1" s="1"/>
  <c r="BD986" i="1" s="1"/>
  <c r="BD987" i="1" s="1"/>
  <c r="BD988" i="1" s="1"/>
  <c r="BD989" i="1" s="1"/>
  <c r="BD990" i="1" s="1"/>
  <c r="BD991" i="1" s="1"/>
  <c r="BD992" i="1" s="1"/>
  <c r="BD993" i="1" s="1"/>
  <c r="BD994" i="1" s="1"/>
  <c r="BD995" i="1" s="1"/>
  <c r="BD996" i="1" s="1"/>
  <c r="BD997" i="1" s="1"/>
  <c r="BD998" i="1" s="1"/>
  <c r="BD999" i="1" s="1"/>
  <c r="BD1000" i="1" s="1"/>
  <c r="BD1001" i="1" s="1"/>
  <c r="BD1002" i="1" s="1"/>
  <c r="BD1003" i="1" s="1"/>
  <c r="BD1004" i="1" s="1"/>
  <c r="BD1005" i="1" s="1"/>
  <c r="BD1006" i="1" s="1"/>
  <c r="BD1007" i="1" s="1"/>
  <c r="BD1008" i="1" s="1"/>
  <c r="BD1009" i="1" s="1"/>
  <c r="BD1010" i="1" s="1"/>
  <c r="BD1011" i="1" s="1"/>
  <c r="BD1012" i="1" s="1"/>
  <c r="BD1013" i="1" s="1"/>
  <c r="BD1014" i="1" s="1"/>
  <c r="BD1015" i="1" s="1"/>
  <c r="BD1016" i="1" s="1"/>
  <c r="BD1017" i="1" s="1"/>
  <c r="BD1018" i="1" s="1"/>
  <c r="BC26" i="1"/>
  <c r="BC27" i="1" s="1"/>
  <c r="BC28" i="1" s="1"/>
  <c r="BC29" i="1" s="1"/>
  <c r="BC30" i="1" s="1"/>
  <c r="BC31" i="1" s="1"/>
  <c r="BC32" i="1" s="1"/>
  <c r="BC33" i="1" s="1"/>
  <c r="BC34" i="1" s="1"/>
  <c r="BC35" i="1" s="1"/>
  <c r="BC36" i="1" s="1"/>
  <c r="BC37" i="1" s="1"/>
  <c r="BC38" i="1" s="1"/>
  <c r="BC39" i="1" s="1"/>
  <c r="BC40" i="1" s="1"/>
  <c r="BC41" i="1" s="1"/>
  <c r="BC42" i="1" s="1"/>
  <c r="BC43" i="1" s="1"/>
  <c r="BC44" i="1" s="1"/>
  <c r="BC45" i="1" s="1"/>
  <c r="BC46" i="1" s="1"/>
  <c r="BC47" i="1" s="1"/>
  <c r="BC48" i="1" s="1"/>
  <c r="BC49" i="1" s="1"/>
  <c r="BC50" i="1" s="1"/>
  <c r="BC51" i="1" s="1"/>
  <c r="BC52" i="1" s="1"/>
  <c r="BC53" i="1" s="1"/>
  <c r="BC54" i="1" s="1"/>
  <c r="BC55" i="1" s="1"/>
  <c r="BC56" i="1" s="1"/>
  <c r="BC57" i="1" s="1"/>
  <c r="BC58" i="1" s="1"/>
  <c r="BC59" i="1" s="1"/>
  <c r="BC60" i="1" s="1"/>
  <c r="BC61" i="1" s="1"/>
  <c r="BC62" i="1" s="1"/>
  <c r="BC63" i="1" s="1"/>
  <c r="BC64" i="1" s="1"/>
  <c r="BC65" i="1" s="1"/>
  <c r="BC66" i="1" s="1"/>
  <c r="BC67" i="1" s="1"/>
  <c r="BC68" i="1" s="1"/>
  <c r="BC69" i="1" s="1"/>
  <c r="BC70" i="1" s="1"/>
  <c r="BC71" i="1" s="1"/>
  <c r="BC72" i="1" s="1"/>
  <c r="BC73" i="1" s="1"/>
  <c r="BC74" i="1" s="1"/>
  <c r="BC75" i="1" s="1"/>
  <c r="BC76" i="1" s="1"/>
  <c r="BC77" i="1" s="1"/>
  <c r="BC78" i="1" s="1"/>
  <c r="BC79" i="1" s="1"/>
  <c r="BC80" i="1" s="1"/>
  <c r="BC81" i="1" s="1"/>
  <c r="BC82" i="1" s="1"/>
  <c r="BC83" i="1" s="1"/>
  <c r="BC84" i="1" s="1"/>
  <c r="BC85" i="1" s="1"/>
  <c r="BC87" i="1" s="1"/>
  <c r="BC88" i="1" s="1"/>
  <c r="BC89" i="1" s="1"/>
  <c r="BC90" i="1" s="1"/>
  <c r="BC91" i="1" s="1"/>
  <c r="BC92" i="1" s="1"/>
  <c r="BC93" i="1" s="1"/>
  <c r="BC94" i="1" s="1"/>
  <c r="BC95" i="1" s="1"/>
  <c r="BC96" i="1" s="1"/>
  <c r="BC97" i="1" s="1"/>
  <c r="BC98" i="1" s="1"/>
  <c r="BC99" i="1" s="1"/>
  <c r="BC100" i="1" s="1"/>
  <c r="BC101" i="1" s="1"/>
  <c r="BC102" i="1" s="1"/>
  <c r="BC103" i="1" s="1"/>
  <c r="BC104" i="1" s="1"/>
  <c r="BC105" i="1" s="1"/>
  <c r="BC106" i="1" s="1"/>
  <c r="BC107" i="1" s="1"/>
  <c r="BC108" i="1" s="1"/>
  <c r="BC109" i="1" s="1"/>
  <c r="BC110" i="1" s="1"/>
  <c r="BC111" i="1" s="1"/>
  <c r="BC112" i="1" s="1"/>
  <c r="BC113" i="1" s="1"/>
  <c r="BC114" i="1" s="1"/>
  <c r="BC115" i="1" s="1"/>
  <c r="BC116" i="1" s="1"/>
  <c r="BC117" i="1" s="1"/>
  <c r="BC118" i="1" s="1"/>
  <c r="BC119" i="1" s="1"/>
  <c r="BC120" i="1" s="1"/>
  <c r="BC121" i="1" s="1"/>
  <c r="BC122" i="1" s="1"/>
  <c r="BC123" i="1" s="1"/>
  <c r="BC124" i="1" s="1"/>
  <c r="BC125" i="1" s="1"/>
  <c r="BC126" i="1" s="1"/>
  <c r="BC127" i="1" s="1"/>
  <c r="BC128" i="1" s="1"/>
  <c r="BC129" i="1" s="1"/>
  <c r="BC130" i="1" s="1"/>
  <c r="BC131" i="1" s="1"/>
  <c r="BC132" i="1" s="1"/>
  <c r="BC133" i="1" s="1"/>
  <c r="BC134" i="1" s="1"/>
  <c r="BC135" i="1" s="1"/>
  <c r="BC136" i="1" s="1"/>
  <c r="BC137" i="1" s="1"/>
  <c r="BC138" i="1" s="1"/>
  <c r="BC139" i="1" s="1"/>
  <c r="BC140" i="1" s="1"/>
  <c r="BC141" i="1" s="1"/>
  <c r="BC142" i="1" s="1"/>
  <c r="BC143" i="1" s="1"/>
  <c r="BC144" i="1" s="1"/>
  <c r="BC145" i="1" s="1"/>
  <c r="BC146" i="1" s="1"/>
  <c r="BC147" i="1" s="1"/>
  <c r="BC148" i="1" s="1"/>
  <c r="BC149" i="1" s="1"/>
  <c r="BC150" i="1" s="1"/>
  <c r="BC151" i="1" s="1"/>
  <c r="BC152" i="1" s="1"/>
  <c r="BC153" i="1" s="1"/>
  <c r="BC154" i="1" s="1"/>
  <c r="BC155" i="1" s="1"/>
  <c r="BC156" i="1" s="1"/>
  <c r="BC157" i="1" s="1"/>
  <c r="BC158" i="1" s="1"/>
  <c r="BC159" i="1" s="1"/>
  <c r="BC160" i="1" s="1"/>
  <c r="BC161" i="1" s="1"/>
  <c r="BC162" i="1" s="1"/>
  <c r="BC163" i="1" s="1"/>
  <c r="BC164" i="1" s="1"/>
  <c r="BC165" i="1" s="1"/>
  <c r="BC166" i="1" s="1"/>
  <c r="BC167" i="1" s="1"/>
  <c r="BC168" i="1" s="1"/>
  <c r="BC169" i="1" s="1"/>
  <c r="BC170" i="1" s="1"/>
  <c r="BC171" i="1" s="1"/>
  <c r="BC172" i="1" s="1"/>
  <c r="BC173" i="1" s="1"/>
  <c r="BC174" i="1" s="1"/>
  <c r="BC175" i="1" s="1"/>
  <c r="BC176" i="1" s="1"/>
  <c r="BC177" i="1" s="1"/>
  <c r="BC178" i="1" s="1"/>
  <c r="BC179" i="1" s="1"/>
  <c r="BC180" i="1" s="1"/>
  <c r="BC181" i="1" s="1"/>
  <c r="BC182" i="1" s="1"/>
  <c r="BC183" i="1" s="1"/>
  <c r="BC184" i="1" s="1"/>
  <c r="BC185" i="1" s="1"/>
  <c r="BC186" i="1" s="1"/>
  <c r="BC187" i="1" s="1"/>
  <c r="BC188" i="1" s="1"/>
  <c r="BC189" i="1" s="1"/>
  <c r="BC190" i="1" s="1"/>
  <c r="BC191" i="1" s="1"/>
  <c r="BC192" i="1" s="1"/>
  <c r="BC193" i="1" s="1"/>
  <c r="BC194" i="1" s="1"/>
  <c r="BC195" i="1" s="1"/>
  <c r="BC196" i="1" s="1"/>
  <c r="BC197" i="1" s="1"/>
  <c r="BC198" i="1" s="1"/>
  <c r="BC199" i="1" s="1"/>
  <c r="BC200" i="1" s="1"/>
  <c r="BC201" i="1" s="1"/>
  <c r="BC202" i="1" s="1"/>
  <c r="BC203" i="1" s="1"/>
  <c r="BC204" i="1" s="1"/>
  <c r="BC205" i="1" s="1"/>
  <c r="BC206" i="1" s="1"/>
  <c r="BC207" i="1" s="1"/>
  <c r="BC208" i="1" s="1"/>
  <c r="BC209" i="1" s="1"/>
  <c r="BC210" i="1" s="1"/>
  <c r="BC211" i="1" s="1"/>
  <c r="BC212" i="1" s="1"/>
  <c r="BC213" i="1" s="1"/>
  <c r="BC214" i="1" s="1"/>
  <c r="BC215" i="1" s="1"/>
  <c r="BC216" i="1" s="1"/>
  <c r="BC217" i="1" s="1"/>
  <c r="BC218" i="1" s="1"/>
  <c r="BC219" i="1" s="1"/>
  <c r="BC220" i="1" s="1"/>
  <c r="BC221" i="1" s="1"/>
  <c r="BC222" i="1" s="1"/>
  <c r="BC223" i="1" s="1"/>
  <c r="BC224" i="1" s="1"/>
  <c r="BC225" i="1" s="1"/>
  <c r="BC226" i="1" s="1"/>
  <c r="BC227" i="1" s="1"/>
  <c r="BC228" i="1" s="1"/>
  <c r="BC229" i="1" s="1"/>
  <c r="BC230" i="1" s="1"/>
  <c r="BC231" i="1" s="1"/>
  <c r="BC232" i="1" s="1"/>
  <c r="BC233" i="1" s="1"/>
  <c r="BC234" i="1" s="1"/>
  <c r="BC235" i="1" s="1"/>
  <c r="BC236" i="1" s="1"/>
  <c r="BC237" i="1" s="1"/>
  <c r="BC238" i="1" s="1"/>
  <c r="BC239" i="1" s="1"/>
  <c r="BC240" i="1" s="1"/>
  <c r="BC241" i="1" s="1"/>
  <c r="BC242" i="1" s="1"/>
  <c r="BC243" i="1" s="1"/>
  <c r="BC244" i="1" s="1"/>
  <c r="BC245" i="1" s="1"/>
  <c r="BC246" i="1" s="1"/>
  <c r="BC247" i="1" s="1"/>
  <c r="BC248" i="1" s="1"/>
  <c r="BC249" i="1" s="1"/>
  <c r="BC250" i="1" s="1"/>
  <c r="BC251" i="1" s="1"/>
  <c r="BC252" i="1" s="1"/>
  <c r="BC253" i="1" s="1"/>
  <c r="BC254" i="1" s="1"/>
  <c r="BC255" i="1" s="1"/>
  <c r="BC256" i="1" s="1"/>
  <c r="BC257" i="1" s="1"/>
  <c r="BC258" i="1" s="1"/>
  <c r="BC259" i="1" s="1"/>
  <c r="BC260" i="1" s="1"/>
  <c r="BC261" i="1" s="1"/>
  <c r="BC262" i="1" s="1"/>
  <c r="BC263" i="1" s="1"/>
  <c r="BC264" i="1" s="1"/>
  <c r="BC265" i="1" s="1"/>
  <c r="BC266" i="1" s="1"/>
  <c r="BC267" i="1" s="1"/>
  <c r="BC268" i="1" s="1"/>
  <c r="BC269" i="1" s="1"/>
  <c r="BC270" i="1" s="1"/>
  <c r="BC271" i="1" s="1"/>
  <c r="BC272" i="1" s="1"/>
  <c r="BC273" i="1" s="1"/>
  <c r="BC274" i="1" s="1"/>
  <c r="BC275" i="1" s="1"/>
  <c r="BC276" i="1" s="1"/>
  <c r="BC277" i="1" s="1"/>
  <c r="BC278" i="1" s="1"/>
  <c r="BC279" i="1" s="1"/>
  <c r="BC280" i="1" s="1"/>
  <c r="BC281" i="1" s="1"/>
  <c r="BC282" i="1" s="1"/>
  <c r="BC283" i="1" s="1"/>
  <c r="BC284" i="1" s="1"/>
  <c r="BC285" i="1" s="1"/>
  <c r="BC286" i="1" s="1"/>
  <c r="BC287" i="1" s="1"/>
  <c r="BC288" i="1" s="1"/>
  <c r="BC289" i="1" s="1"/>
  <c r="BC290" i="1" s="1"/>
  <c r="BC291" i="1" s="1"/>
  <c r="BC292" i="1" s="1"/>
  <c r="BC293" i="1" s="1"/>
  <c r="BC294" i="1" s="1"/>
  <c r="BC295" i="1" s="1"/>
  <c r="BC296" i="1" s="1"/>
  <c r="BC297" i="1" s="1"/>
  <c r="BC298" i="1" s="1"/>
  <c r="BC299" i="1" s="1"/>
  <c r="BC300" i="1" s="1"/>
  <c r="BC301" i="1" s="1"/>
  <c r="BC302" i="1" s="1"/>
  <c r="BC303" i="1" s="1"/>
  <c r="BC304" i="1" s="1"/>
  <c r="BC305" i="1" s="1"/>
  <c r="BC306" i="1" s="1"/>
  <c r="BC307" i="1" s="1"/>
  <c r="BC308" i="1" s="1"/>
  <c r="BC309" i="1" s="1"/>
  <c r="BC310" i="1" s="1"/>
  <c r="BC311" i="1" s="1"/>
  <c r="BC312" i="1" s="1"/>
  <c r="BC313" i="1" s="1"/>
  <c r="BC314" i="1" s="1"/>
  <c r="BC315" i="1" s="1"/>
  <c r="BC316" i="1" s="1"/>
  <c r="BC317" i="1" s="1"/>
  <c r="BC318" i="1" s="1"/>
  <c r="BC319" i="1" s="1"/>
  <c r="BC320" i="1" s="1"/>
  <c r="BC321" i="1" s="1"/>
  <c r="BC322" i="1" s="1"/>
  <c r="BC323" i="1" s="1"/>
  <c r="BC324" i="1" s="1"/>
  <c r="BC325" i="1" s="1"/>
  <c r="BC326" i="1" s="1"/>
  <c r="BC327" i="1" s="1"/>
  <c r="BC328" i="1" s="1"/>
  <c r="BC329" i="1" s="1"/>
  <c r="BC330" i="1" s="1"/>
  <c r="BC331" i="1" s="1"/>
  <c r="BC332" i="1" s="1"/>
  <c r="BC333" i="1" s="1"/>
  <c r="BC334" i="1" s="1"/>
  <c r="BC335" i="1" s="1"/>
  <c r="BC336" i="1" s="1"/>
  <c r="BC337" i="1" s="1"/>
  <c r="BC338" i="1" s="1"/>
  <c r="BC339" i="1" s="1"/>
  <c r="BC340" i="1" s="1"/>
  <c r="BC341" i="1" s="1"/>
  <c r="BC342" i="1" s="1"/>
  <c r="BC343" i="1" s="1"/>
  <c r="BC344" i="1" s="1"/>
  <c r="BC345" i="1" s="1"/>
  <c r="BC346" i="1" s="1"/>
  <c r="BC347" i="1" s="1"/>
  <c r="BC348" i="1" s="1"/>
  <c r="BC349" i="1" s="1"/>
  <c r="BC350" i="1" s="1"/>
  <c r="BC351" i="1" s="1"/>
  <c r="BC352" i="1" s="1"/>
  <c r="BC353" i="1" s="1"/>
  <c r="BC354" i="1" s="1"/>
  <c r="BC355" i="1" s="1"/>
  <c r="BC356" i="1" s="1"/>
  <c r="BC357" i="1" s="1"/>
  <c r="BC358" i="1" s="1"/>
  <c r="BC359" i="1" s="1"/>
  <c r="BC360" i="1" s="1"/>
  <c r="BC361" i="1" s="1"/>
  <c r="BC362" i="1" s="1"/>
  <c r="BC363" i="1" s="1"/>
  <c r="BC364" i="1" s="1"/>
  <c r="BC365" i="1" s="1"/>
  <c r="BC366" i="1" s="1"/>
  <c r="BC367" i="1" s="1"/>
  <c r="BC368" i="1" s="1"/>
  <c r="BC369" i="1" s="1"/>
  <c r="BC370" i="1" s="1"/>
  <c r="BC371" i="1" s="1"/>
  <c r="BC372" i="1" s="1"/>
  <c r="BC373" i="1" s="1"/>
  <c r="BC374" i="1" s="1"/>
  <c r="BC375" i="1" s="1"/>
  <c r="BC376" i="1" s="1"/>
  <c r="BC377" i="1" s="1"/>
  <c r="BC378" i="1" s="1"/>
  <c r="BC379" i="1" s="1"/>
  <c r="BC380" i="1" s="1"/>
  <c r="BC381" i="1" s="1"/>
  <c r="BC382" i="1" s="1"/>
  <c r="BC383" i="1" s="1"/>
  <c r="BC384" i="1" s="1"/>
  <c r="BC385" i="1" s="1"/>
  <c r="BC386" i="1" s="1"/>
  <c r="BC387" i="1" s="1"/>
  <c r="BC388" i="1" s="1"/>
  <c r="BC389" i="1" s="1"/>
  <c r="BC390" i="1" s="1"/>
  <c r="BC391" i="1" s="1"/>
  <c r="BC392" i="1" s="1"/>
  <c r="BC393" i="1" s="1"/>
  <c r="BC394" i="1" s="1"/>
  <c r="BC395" i="1" s="1"/>
  <c r="BC396" i="1" s="1"/>
  <c r="BC397" i="1" s="1"/>
  <c r="BC398" i="1" s="1"/>
  <c r="BC399" i="1" s="1"/>
  <c r="BC400" i="1" s="1"/>
  <c r="BC401" i="1" s="1"/>
  <c r="BC402" i="1" s="1"/>
  <c r="BC403" i="1" s="1"/>
  <c r="BC404" i="1" s="1"/>
  <c r="BC405" i="1" s="1"/>
  <c r="BC406" i="1" s="1"/>
  <c r="BC407" i="1" s="1"/>
  <c r="BC408" i="1" s="1"/>
  <c r="BC409" i="1" s="1"/>
  <c r="BC410" i="1" s="1"/>
  <c r="BC411" i="1" s="1"/>
  <c r="BC412" i="1" s="1"/>
  <c r="BC413" i="1" s="1"/>
  <c r="BC414" i="1" s="1"/>
  <c r="BC415" i="1" s="1"/>
  <c r="BC416" i="1" s="1"/>
  <c r="BC417" i="1" s="1"/>
  <c r="BC418" i="1" s="1"/>
  <c r="BC419" i="1" s="1"/>
  <c r="BC420" i="1" s="1"/>
  <c r="BC421" i="1" s="1"/>
  <c r="BC422" i="1" s="1"/>
  <c r="BC423" i="1" s="1"/>
  <c r="BC424" i="1" s="1"/>
  <c r="BC425" i="1" s="1"/>
  <c r="BC426" i="1" s="1"/>
  <c r="BC427" i="1" s="1"/>
  <c r="BC428" i="1" s="1"/>
  <c r="BC429" i="1" s="1"/>
  <c r="BC430" i="1" s="1"/>
  <c r="BC431" i="1" s="1"/>
  <c r="BC432" i="1" s="1"/>
  <c r="BC433" i="1" s="1"/>
  <c r="BC434" i="1" s="1"/>
  <c r="BC435" i="1" s="1"/>
  <c r="BC436" i="1" s="1"/>
  <c r="BC437" i="1" s="1"/>
  <c r="BC438" i="1" s="1"/>
  <c r="BC439" i="1" s="1"/>
  <c r="BC440" i="1" s="1"/>
  <c r="BC441" i="1" s="1"/>
  <c r="BC442" i="1" s="1"/>
  <c r="BC443" i="1" s="1"/>
  <c r="BC444" i="1" s="1"/>
  <c r="BC445" i="1" s="1"/>
  <c r="BC446" i="1" s="1"/>
  <c r="BC447" i="1" s="1"/>
  <c r="BC448" i="1" s="1"/>
  <c r="BC449" i="1" s="1"/>
  <c r="BC450" i="1" s="1"/>
  <c r="BC451" i="1" s="1"/>
  <c r="BC452" i="1" s="1"/>
  <c r="BC453" i="1" s="1"/>
  <c r="BC454" i="1" s="1"/>
  <c r="BC455" i="1" s="1"/>
  <c r="BC456" i="1" s="1"/>
  <c r="BC457" i="1" s="1"/>
  <c r="BC458" i="1" s="1"/>
  <c r="BC459" i="1" s="1"/>
  <c r="BC460" i="1" s="1"/>
  <c r="BC461" i="1" s="1"/>
  <c r="BC462" i="1" s="1"/>
  <c r="BC463" i="1" s="1"/>
  <c r="BC464" i="1" s="1"/>
  <c r="BC465" i="1" s="1"/>
  <c r="BC466" i="1" s="1"/>
  <c r="BC467" i="1" s="1"/>
  <c r="BC468" i="1" s="1"/>
  <c r="BC469" i="1" s="1"/>
  <c r="BC470" i="1" s="1"/>
  <c r="BC471" i="1" s="1"/>
  <c r="BC472" i="1" s="1"/>
  <c r="BC473" i="1" s="1"/>
  <c r="BC474" i="1" s="1"/>
  <c r="BA26" i="1"/>
  <c r="BA27" i="1" s="1"/>
  <c r="BA28" i="1" s="1"/>
  <c r="BA29" i="1" s="1"/>
  <c r="BA30" i="1" s="1"/>
  <c r="BA31" i="1" s="1"/>
  <c r="BA32" i="1" s="1"/>
  <c r="BA33" i="1" s="1"/>
  <c r="BA34" i="1" s="1"/>
  <c r="BA35" i="1" s="1"/>
  <c r="BA36" i="1" s="1"/>
  <c r="BA37" i="1" s="1"/>
  <c r="BA38" i="1" s="1"/>
  <c r="BA39" i="1" s="1"/>
  <c r="BA40" i="1" s="1"/>
  <c r="BA41" i="1" s="1"/>
  <c r="BA42" i="1" s="1"/>
  <c r="BA43" i="1" s="1"/>
  <c r="BA44" i="1" s="1"/>
  <c r="BA45" i="1" s="1"/>
  <c r="BA46" i="1" s="1"/>
  <c r="BA47" i="1" s="1"/>
  <c r="BA48" i="1" s="1"/>
  <c r="BA49" i="1" s="1"/>
  <c r="BA50" i="1" s="1"/>
  <c r="BA51" i="1" s="1"/>
  <c r="BA52" i="1" s="1"/>
  <c r="BA53" i="1" s="1"/>
  <c r="BA54" i="1" s="1"/>
  <c r="BA55" i="1" s="1"/>
  <c r="BA56" i="1" s="1"/>
  <c r="BA57" i="1" s="1"/>
  <c r="BA58" i="1" s="1"/>
  <c r="BA59" i="1" s="1"/>
  <c r="BA60" i="1" s="1"/>
  <c r="BA61" i="1" s="1"/>
  <c r="BA62" i="1" s="1"/>
  <c r="BA63" i="1" s="1"/>
  <c r="BA64" i="1" s="1"/>
  <c r="BA65" i="1" s="1"/>
  <c r="BA66" i="1" s="1"/>
  <c r="BA67" i="1" s="1"/>
  <c r="BA68" i="1" s="1"/>
  <c r="BA69" i="1" s="1"/>
  <c r="BA70" i="1" s="1"/>
  <c r="BA71" i="1" s="1"/>
  <c r="BA72" i="1" s="1"/>
  <c r="BA73" i="1" s="1"/>
  <c r="BA74" i="1" s="1"/>
  <c r="BA75" i="1" s="1"/>
  <c r="BA76" i="1" s="1"/>
  <c r="BA77" i="1" s="1"/>
  <c r="BA78" i="1" s="1"/>
  <c r="BA79" i="1" s="1"/>
  <c r="BA80" i="1" s="1"/>
  <c r="BA81" i="1" s="1"/>
  <c r="BA82" i="1" s="1"/>
  <c r="BA83" i="1" s="1"/>
  <c r="BA84" i="1" s="1"/>
  <c r="BA85" i="1" s="1"/>
  <c r="BA87" i="1" s="1"/>
  <c r="BA88" i="1" s="1"/>
  <c r="BA89" i="1" s="1"/>
  <c r="BA90" i="1" s="1"/>
  <c r="BA91" i="1" s="1"/>
  <c r="BA92" i="1" s="1"/>
  <c r="BA93" i="1" s="1"/>
  <c r="BA94" i="1" s="1"/>
  <c r="BA95" i="1" s="1"/>
  <c r="BA96" i="1" s="1"/>
  <c r="BA97" i="1" s="1"/>
  <c r="BA98" i="1" s="1"/>
  <c r="BA99" i="1" s="1"/>
  <c r="BA100" i="1" s="1"/>
  <c r="BA101" i="1" s="1"/>
  <c r="BA102" i="1" s="1"/>
  <c r="BA103" i="1" s="1"/>
  <c r="BA104" i="1" s="1"/>
  <c r="BA105" i="1" s="1"/>
  <c r="BA106" i="1" s="1"/>
  <c r="BA107" i="1" s="1"/>
  <c r="BA108" i="1" s="1"/>
  <c r="BA109" i="1" s="1"/>
  <c r="BA110" i="1" s="1"/>
  <c r="BA111" i="1" s="1"/>
  <c r="BA112" i="1" s="1"/>
  <c r="BA113" i="1" s="1"/>
  <c r="BA114" i="1" s="1"/>
  <c r="BA115" i="1" s="1"/>
  <c r="BA116" i="1" s="1"/>
  <c r="BA117" i="1" s="1"/>
  <c r="BA118" i="1" s="1"/>
  <c r="BA119" i="1" s="1"/>
  <c r="BA120" i="1" s="1"/>
  <c r="BA121" i="1" s="1"/>
  <c r="BA122" i="1" s="1"/>
  <c r="BA123" i="1" s="1"/>
  <c r="BA124" i="1" s="1"/>
  <c r="BA125" i="1" s="1"/>
  <c r="BA126" i="1" s="1"/>
  <c r="BA127" i="1" s="1"/>
  <c r="BA128" i="1" s="1"/>
  <c r="BA129" i="1" s="1"/>
  <c r="BA130" i="1" s="1"/>
  <c r="BA131" i="1" s="1"/>
  <c r="BA132" i="1" s="1"/>
  <c r="BA133" i="1" s="1"/>
  <c r="BA134" i="1" s="1"/>
  <c r="BA135" i="1" s="1"/>
  <c r="BA136" i="1" s="1"/>
  <c r="BA137" i="1" s="1"/>
  <c r="BA138" i="1" s="1"/>
  <c r="BA139" i="1" s="1"/>
  <c r="BA140" i="1" s="1"/>
  <c r="BA141" i="1" s="1"/>
  <c r="BA142" i="1" s="1"/>
  <c r="BA143" i="1" s="1"/>
  <c r="BA144" i="1" s="1"/>
  <c r="BA145" i="1" s="1"/>
  <c r="BA146" i="1" s="1"/>
  <c r="BA147" i="1" s="1"/>
  <c r="BA148" i="1" s="1"/>
  <c r="BA149" i="1" s="1"/>
  <c r="BA150" i="1" s="1"/>
  <c r="BA151" i="1" s="1"/>
  <c r="BA152" i="1" s="1"/>
  <c r="BA153" i="1" s="1"/>
  <c r="BA154" i="1" s="1"/>
  <c r="BA155" i="1" s="1"/>
  <c r="BA156" i="1" s="1"/>
  <c r="BA157" i="1" s="1"/>
  <c r="BA158" i="1" s="1"/>
  <c r="BA159" i="1" s="1"/>
  <c r="BA160" i="1" s="1"/>
  <c r="BA161" i="1" s="1"/>
  <c r="BA162" i="1" s="1"/>
  <c r="BA163" i="1" s="1"/>
  <c r="BA164" i="1" s="1"/>
  <c r="BA165" i="1" s="1"/>
  <c r="BA166" i="1" s="1"/>
  <c r="BA167" i="1" s="1"/>
  <c r="BA168" i="1" s="1"/>
  <c r="BA169" i="1" s="1"/>
  <c r="BA170" i="1" s="1"/>
  <c r="BA171" i="1" s="1"/>
  <c r="BA172" i="1" s="1"/>
  <c r="BA173" i="1" s="1"/>
  <c r="BA174" i="1" s="1"/>
  <c r="BA175" i="1" s="1"/>
  <c r="BA176" i="1" s="1"/>
  <c r="BA177" i="1" s="1"/>
  <c r="BA178" i="1" s="1"/>
  <c r="BA179" i="1" s="1"/>
  <c r="BA180" i="1" s="1"/>
  <c r="BA181" i="1" s="1"/>
  <c r="BA182" i="1" s="1"/>
  <c r="BA183" i="1" s="1"/>
  <c r="BA184" i="1" s="1"/>
  <c r="BA185" i="1" s="1"/>
  <c r="BA186" i="1" s="1"/>
  <c r="BA187" i="1" s="1"/>
  <c r="BA188" i="1" s="1"/>
  <c r="BA189" i="1" s="1"/>
  <c r="BA190" i="1" s="1"/>
  <c r="BA191" i="1" s="1"/>
  <c r="BA192" i="1" s="1"/>
  <c r="BA193" i="1" s="1"/>
  <c r="BA194" i="1" s="1"/>
  <c r="BA195" i="1" s="1"/>
  <c r="BA196" i="1" s="1"/>
  <c r="BA197" i="1" s="1"/>
  <c r="BA198" i="1" s="1"/>
  <c r="BA199" i="1" s="1"/>
  <c r="BA200" i="1" s="1"/>
  <c r="BA201" i="1" s="1"/>
  <c r="BA202" i="1" s="1"/>
  <c r="BA203" i="1" s="1"/>
  <c r="BA204" i="1" s="1"/>
  <c r="BA205" i="1" s="1"/>
  <c r="BA206" i="1" s="1"/>
  <c r="BA207" i="1" s="1"/>
  <c r="BA208" i="1" s="1"/>
  <c r="BA209" i="1" s="1"/>
  <c r="BA210" i="1" s="1"/>
  <c r="BA211" i="1" s="1"/>
  <c r="BA212" i="1" s="1"/>
  <c r="BA213" i="1" s="1"/>
  <c r="BA214" i="1" s="1"/>
  <c r="BA215" i="1" s="1"/>
  <c r="BA216" i="1" s="1"/>
  <c r="BA217" i="1" s="1"/>
  <c r="BA218" i="1" s="1"/>
  <c r="BA219" i="1" s="1"/>
  <c r="BA220" i="1" s="1"/>
  <c r="BA221" i="1" s="1"/>
  <c r="BA222" i="1" s="1"/>
  <c r="BA223" i="1" s="1"/>
  <c r="BA224" i="1" s="1"/>
  <c r="BA225" i="1" s="1"/>
  <c r="BA226" i="1" s="1"/>
  <c r="BA227" i="1" s="1"/>
  <c r="BA228" i="1" s="1"/>
  <c r="BA229" i="1" s="1"/>
  <c r="BA230" i="1" s="1"/>
  <c r="BA231" i="1" s="1"/>
  <c r="BA232" i="1" s="1"/>
  <c r="BA233" i="1" s="1"/>
  <c r="BA234" i="1" s="1"/>
  <c r="BA235" i="1" s="1"/>
  <c r="BA236" i="1" s="1"/>
  <c r="BA237" i="1" s="1"/>
  <c r="BA238" i="1" s="1"/>
  <c r="BA239" i="1" s="1"/>
  <c r="BA240" i="1" s="1"/>
  <c r="BA241" i="1" s="1"/>
  <c r="BA242" i="1" s="1"/>
  <c r="BA243" i="1" s="1"/>
  <c r="BA244" i="1" s="1"/>
  <c r="BA245" i="1" s="1"/>
  <c r="BA246" i="1" s="1"/>
  <c r="BA247" i="1" s="1"/>
  <c r="BA248" i="1" s="1"/>
  <c r="BA249" i="1" s="1"/>
  <c r="BA250" i="1" s="1"/>
  <c r="BA251" i="1" s="1"/>
  <c r="BA252" i="1" s="1"/>
  <c r="BA253" i="1" s="1"/>
  <c r="BA254" i="1" s="1"/>
  <c r="BA255" i="1" s="1"/>
  <c r="BA256" i="1" s="1"/>
  <c r="BA257" i="1" s="1"/>
  <c r="BA258" i="1" s="1"/>
  <c r="BA259" i="1" s="1"/>
  <c r="BA260" i="1" s="1"/>
  <c r="BA261" i="1" s="1"/>
  <c r="BA262" i="1" s="1"/>
  <c r="BA263" i="1" s="1"/>
  <c r="BA264" i="1" s="1"/>
  <c r="BA265" i="1" s="1"/>
  <c r="BA266" i="1" s="1"/>
  <c r="BA267" i="1" s="1"/>
  <c r="BA268" i="1" s="1"/>
  <c r="BA269" i="1" s="1"/>
  <c r="BA270" i="1" s="1"/>
  <c r="BA271" i="1" s="1"/>
  <c r="BA272" i="1" s="1"/>
  <c r="BA273" i="1" s="1"/>
  <c r="BA274" i="1" s="1"/>
  <c r="BA275" i="1" s="1"/>
  <c r="BA276" i="1" s="1"/>
  <c r="BA277" i="1" s="1"/>
  <c r="BA278" i="1" s="1"/>
  <c r="BA279" i="1" s="1"/>
  <c r="BA280" i="1" s="1"/>
  <c r="BA281" i="1" s="1"/>
  <c r="BA282" i="1" s="1"/>
  <c r="BA283" i="1" s="1"/>
  <c r="BA284" i="1" s="1"/>
  <c r="BA285" i="1" s="1"/>
  <c r="BA286" i="1" s="1"/>
  <c r="BA287" i="1" s="1"/>
  <c r="BA288" i="1" s="1"/>
  <c r="BA289" i="1" s="1"/>
  <c r="BA290" i="1" s="1"/>
  <c r="BA291" i="1" s="1"/>
  <c r="BA292" i="1" s="1"/>
  <c r="BA293" i="1" s="1"/>
  <c r="BA294" i="1" s="1"/>
  <c r="BA295" i="1" s="1"/>
  <c r="BA296" i="1" s="1"/>
  <c r="BA297" i="1" s="1"/>
  <c r="BA298" i="1" s="1"/>
  <c r="BA299" i="1" s="1"/>
  <c r="BA300" i="1" s="1"/>
  <c r="BA301" i="1" s="1"/>
  <c r="BA302" i="1" s="1"/>
  <c r="BA303" i="1" s="1"/>
  <c r="BA304" i="1" s="1"/>
  <c r="BA305" i="1" s="1"/>
  <c r="BA306" i="1" s="1"/>
  <c r="BA307" i="1" s="1"/>
  <c r="BA308" i="1" s="1"/>
  <c r="BA309" i="1" s="1"/>
  <c r="BA310" i="1" s="1"/>
  <c r="BA311" i="1" s="1"/>
  <c r="BA312" i="1" s="1"/>
  <c r="BA313" i="1" s="1"/>
  <c r="BA314" i="1" s="1"/>
  <c r="BA315" i="1" s="1"/>
  <c r="BA316" i="1" s="1"/>
  <c r="BA317" i="1" s="1"/>
  <c r="BA318" i="1" s="1"/>
  <c r="BA319" i="1" s="1"/>
  <c r="BA320" i="1" s="1"/>
  <c r="BA321" i="1" s="1"/>
  <c r="BA322" i="1" s="1"/>
  <c r="BA323" i="1" s="1"/>
  <c r="BA324" i="1" s="1"/>
  <c r="BA325" i="1" s="1"/>
  <c r="BA326" i="1" s="1"/>
  <c r="BA327" i="1" s="1"/>
  <c r="BA328" i="1" s="1"/>
  <c r="BA329" i="1" s="1"/>
  <c r="BA330" i="1" s="1"/>
  <c r="BA331" i="1" s="1"/>
  <c r="BA332" i="1" s="1"/>
  <c r="BA333" i="1" s="1"/>
  <c r="BA334" i="1" s="1"/>
  <c r="BA335" i="1" s="1"/>
  <c r="BA336" i="1" s="1"/>
  <c r="BA337" i="1" s="1"/>
  <c r="BA338" i="1" s="1"/>
  <c r="BA339" i="1" s="1"/>
  <c r="BA340" i="1" s="1"/>
  <c r="BA341" i="1" s="1"/>
  <c r="BA342" i="1" s="1"/>
  <c r="BA343" i="1" s="1"/>
  <c r="BA344" i="1" s="1"/>
  <c r="BA345" i="1" s="1"/>
  <c r="BA346" i="1" s="1"/>
  <c r="BA347" i="1" s="1"/>
  <c r="BA348" i="1" s="1"/>
  <c r="BA349" i="1" s="1"/>
  <c r="BA350" i="1" s="1"/>
  <c r="BA351" i="1" s="1"/>
  <c r="BA352" i="1" s="1"/>
  <c r="BA353" i="1" s="1"/>
  <c r="BA354" i="1" s="1"/>
  <c r="BA355" i="1" s="1"/>
  <c r="BA356" i="1" s="1"/>
  <c r="BA357" i="1" s="1"/>
  <c r="BA358" i="1" s="1"/>
  <c r="BA359" i="1" s="1"/>
  <c r="BA360" i="1" s="1"/>
  <c r="BA361" i="1" s="1"/>
  <c r="BA362" i="1" s="1"/>
  <c r="BA363" i="1" s="1"/>
  <c r="BA364" i="1" s="1"/>
  <c r="BA365" i="1" s="1"/>
  <c r="BA366" i="1" s="1"/>
  <c r="BA367" i="1" s="1"/>
  <c r="BA368" i="1" s="1"/>
  <c r="BA369" i="1" s="1"/>
  <c r="BA370" i="1" s="1"/>
  <c r="BA371" i="1" s="1"/>
  <c r="BA372" i="1" s="1"/>
  <c r="BA373" i="1" s="1"/>
  <c r="BA374" i="1" s="1"/>
  <c r="BA375" i="1" s="1"/>
  <c r="BA376" i="1" s="1"/>
  <c r="BA377" i="1" s="1"/>
  <c r="BA378" i="1" s="1"/>
  <c r="BA379" i="1" s="1"/>
  <c r="BA380" i="1" s="1"/>
  <c r="BA381" i="1" s="1"/>
  <c r="BA382" i="1" s="1"/>
  <c r="BA383" i="1" s="1"/>
  <c r="BA384" i="1" s="1"/>
  <c r="BA385" i="1" s="1"/>
  <c r="BA386" i="1" s="1"/>
  <c r="BA387" i="1" s="1"/>
  <c r="BA388" i="1" s="1"/>
  <c r="BA389" i="1" s="1"/>
  <c r="BA390" i="1" s="1"/>
  <c r="BA391" i="1" s="1"/>
  <c r="BA392" i="1" s="1"/>
  <c r="BA393" i="1" s="1"/>
  <c r="BA394" i="1" s="1"/>
  <c r="BA395" i="1" s="1"/>
  <c r="BA396" i="1" s="1"/>
  <c r="BA397" i="1" s="1"/>
  <c r="BA398" i="1" s="1"/>
  <c r="BA399" i="1" s="1"/>
  <c r="BA400" i="1" s="1"/>
  <c r="BA401" i="1" s="1"/>
  <c r="BA402" i="1" s="1"/>
  <c r="BA403" i="1" s="1"/>
  <c r="BA404" i="1" s="1"/>
  <c r="BA405" i="1" s="1"/>
  <c r="BA406" i="1" s="1"/>
  <c r="BA407" i="1" s="1"/>
  <c r="BA408" i="1" s="1"/>
  <c r="BA409" i="1" s="1"/>
  <c r="BA410" i="1" s="1"/>
  <c r="BA411" i="1" s="1"/>
  <c r="BA412" i="1" s="1"/>
  <c r="BA413" i="1" s="1"/>
  <c r="BA414" i="1" s="1"/>
  <c r="BA415" i="1" s="1"/>
  <c r="BA416" i="1" s="1"/>
  <c r="BA417" i="1" s="1"/>
  <c r="BA418" i="1" s="1"/>
  <c r="BA419" i="1" s="1"/>
  <c r="BA420" i="1" s="1"/>
  <c r="BA421" i="1" s="1"/>
  <c r="BA422" i="1" s="1"/>
  <c r="BA423" i="1" s="1"/>
  <c r="BA424" i="1" s="1"/>
  <c r="BA425" i="1" s="1"/>
  <c r="BA426" i="1" s="1"/>
  <c r="BA427" i="1" s="1"/>
  <c r="BA428" i="1" s="1"/>
  <c r="BA429" i="1" s="1"/>
  <c r="BA430" i="1" s="1"/>
  <c r="BA431" i="1" s="1"/>
  <c r="BA432" i="1" s="1"/>
  <c r="BA433" i="1" s="1"/>
  <c r="BA434" i="1" s="1"/>
  <c r="BA435" i="1" s="1"/>
  <c r="BA436" i="1" s="1"/>
  <c r="BA437" i="1" s="1"/>
  <c r="BA438" i="1" s="1"/>
  <c r="BA439" i="1" s="1"/>
  <c r="BA440" i="1" s="1"/>
  <c r="BA441" i="1" s="1"/>
  <c r="BA442" i="1" s="1"/>
  <c r="BA443" i="1" s="1"/>
  <c r="BA444" i="1" s="1"/>
  <c r="BA445" i="1" s="1"/>
  <c r="BA446" i="1" s="1"/>
  <c r="BA447" i="1" s="1"/>
  <c r="BA448" i="1" s="1"/>
  <c r="BA449" i="1" s="1"/>
  <c r="BA450" i="1" s="1"/>
  <c r="BA451" i="1" s="1"/>
  <c r="BA452" i="1" s="1"/>
  <c r="BA453" i="1" s="1"/>
  <c r="BA454" i="1" s="1"/>
  <c r="BA455" i="1" s="1"/>
  <c r="BA456" i="1" s="1"/>
  <c r="BA457" i="1" s="1"/>
  <c r="BA458" i="1" s="1"/>
  <c r="BA459" i="1" s="1"/>
  <c r="BA460" i="1" s="1"/>
  <c r="BA461" i="1" s="1"/>
  <c r="BA462" i="1" s="1"/>
  <c r="BA463" i="1" s="1"/>
  <c r="BA464" i="1" s="1"/>
  <c r="BA465" i="1" s="1"/>
  <c r="BA466" i="1" s="1"/>
  <c r="BA467" i="1" s="1"/>
  <c r="BA468" i="1" s="1"/>
  <c r="BA469" i="1" s="1"/>
  <c r="BA470" i="1" s="1"/>
  <c r="BA471" i="1" s="1"/>
  <c r="BA472" i="1" s="1"/>
  <c r="BA473" i="1" s="1"/>
  <c r="BA474" i="1" s="1"/>
  <c r="AZ26" i="1"/>
  <c r="AZ27" i="1" s="1"/>
  <c r="AZ28" i="1" s="1"/>
  <c r="AZ29" i="1" s="1"/>
  <c r="AZ30" i="1" s="1"/>
  <c r="AZ31" i="1" s="1"/>
  <c r="AZ32" i="1" s="1"/>
  <c r="AZ33" i="1" s="1"/>
  <c r="AZ34" i="1" s="1"/>
  <c r="AZ35" i="1" s="1"/>
  <c r="AZ36" i="1" s="1"/>
  <c r="AZ37" i="1" s="1"/>
  <c r="AZ38" i="1" s="1"/>
  <c r="AZ39" i="1" s="1"/>
  <c r="AZ40" i="1" s="1"/>
  <c r="AZ41" i="1" s="1"/>
  <c r="AZ42" i="1" s="1"/>
  <c r="AZ43" i="1" s="1"/>
  <c r="AZ44" i="1" s="1"/>
  <c r="AZ45" i="1" s="1"/>
  <c r="AZ46" i="1" s="1"/>
  <c r="AZ47" i="1" s="1"/>
  <c r="AZ48" i="1" s="1"/>
  <c r="AZ49" i="1" s="1"/>
  <c r="AZ50" i="1" s="1"/>
  <c r="AZ51" i="1" s="1"/>
  <c r="AZ52" i="1" s="1"/>
  <c r="AZ53" i="1" s="1"/>
  <c r="AZ54" i="1" s="1"/>
  <c r="AZ55" i="1" s="1"/>
  <c r="AZ56" i="1" s="1"/>
  <c r="AZ57" i="1" s="1"/>
  <c r="AZ58" i="1" s="1"/>
  <c r="AZ59" i="1" s="1"/>
  <c r="AZ60" i="1" s="1"/>
  <c r="AZ61" i="1" s="1"/>
  <c r="AZ62" i="1" s="1"/>
  <c r="AZ63" i="1" s="1"/>
  <c r="AZ64" i="1" s="1"/>
  <c r="AZ65" i="1" s="1"/>
  <c r="AZ66" i="1" s="1"/>
  <c r="AZ67" i="1" s="1"/>
  <c r="AZ68" i="1" s="1"/>
  <c r="AZ69" i="1" s="1"/>
  <c r="AZ70" i="1" s="1"/>
  <c r="AZ71" i="1" s="1"/>
  <c r="AZ72" i="1" s="1"/>
  <c r="AZ73" i="1" s="1"/>
  <c r="AZ74" i="1" s="1"/>
  <c r="AZ75" i="1" s="1"/>
  <c r="AZ76" i="1" s="1"/>
  <c r="AZ77" i="1" s="1"/>
  <c r="AZ78" i="1" s="1"/>
  <c r="AZ79" i="1" s="1"/>
  <c r="AZ80" i="1" s="1"/>
  <c r="AZ81" i="1" s="1"/>
  <c r="AZ82" i="1" s="1"/>
  <c r="AZ83" i="1" s="1"/>
  <c r="AZ84" i="1" s="1"/>
  <c r="AZ85" i="1" s="1"/>
  <c r="AZ87" i="1" s="1"/>
  <c r="AZ88" i="1" s="1"/>
  <c r="AZ89" i="1" s="1"/>
  <c r="AZ90" i="1" s="1"/>
  <c r="AZ91" i="1" s="1"/>
  <c r="AZ92" i="1" s="1"/>
  <c r="AZ93" i="1" s="1"/>
  <c r="AZ94" i="1" s="1"/>
  <c r="AZ95" i="1" s="1"/>
  <c r="AZ96" i="1" s="1"/>
  <c r="AZ97" i="1" s="1"/>
  <c r="AZ98" i="1" s="1"/>
  <c r="AZ99" i="1" s="1"/>
  <c r="AZ100" i="1" s="1"/>
  <c r="AZ101" i="1" s="1"/>
  <c r="AZ102" i="1" s="1"/>
  <c r="AZ103" i="1" s="1"/>
  <c r="AZ104" i="1" s="1"/>
  <c r="AZ105" i="1" s="1"/>
  <c r="AZ106" i="1" s="1"/>
  <c r="AZ107" i="1" s="1"/>
  <c r="AZ108" i="1" s="1"/>
  <c r="AZ109" i="1" s="1"/>
  <c r="AZ110" i="1" s="1"/>
  <c r="AZ111" i="1" s="1"/>
  <c r="AZ112" i="1" s="1"/>
  <c r="AZ113" i="1" s="1"/>
  <c r="AZ114" i="1" s="1"/>
  <c r="AZ115" i="1" s="1"/>
  <c r="AZ116" i="1" s="1"/>
  <c r="AZ117" i="1" s="1"/>
  <c r="AZ118" i="1" s="1"/>
  <c r="AZ119" i="1" s="1"/>
  <c r="AZ120" i="1" s="1"/>
  <c r="AZ121" i="1" s="1"/>
  <c r="AZ122" i="1" s="1"/>
  <c r="AZ123" i="1" s="1"/>
  <c r="AZ124" i="1" s="1"/>
  <c r="AZ125" i="1" s="1"/>
  <c r="AZ126" i="1" s="1"/>
  <c r="AZ127" i="1" s="1"/>
  <c r="AZ128" i="1" s="1"/>
  <c r="AZ129" i="1" s="1"/>
  <c r="AZ130" i="1" s="1"/>
  <c r="AZ131" i="1" s="1"/>
  <c r="AZ132" i="1" s="1"/>
  <c r="AZ133" i="1" s="1"/>
  <c r="AZ134" i="1" s="1"/>
  <c r="AZ135" i="1" s="1"/>
  <c r="AZ136" i="1" s="1"/>
  <c r="AZ137" i="1" s="1"/>
  <c r="AZ138" i="1" s="1"/>
  <c r="AZ139" i="1" s="1"/>
  <c r="AZ140" i="1" s="1"/>
  <c r="AZ141" i="1" s="1"/>
  <c r="AZ142" i="1" s="1"/>
  <c r="AZ143" i="1" s="1"/>
  <c r="AZ144" i="1" s="1"/>
  <c r="AZ145" i="1" s="1"/>
  <c r="AZ146" i="1" s="1"/>
  <c r="AZ147" i="1" s="1"/>
  <c r="AZ148" i="1" s="1"/>
  <c r="AZ149" i="1" s="1"/>
  <c r="AZ150" i="1" s="1"/>
  <c r="AZ151" i="1" s="1"/>
  <c r="AZ152" i="1" s="1"/>
  <c r="AZ153" i="1" s="1"/>
  <c r="AZ154" i="1" s="1"/>
  <c r="AZ155" i="1" s="1"/>
  <c r="AZ156" i="1" s="1"/>
  <c r="AZ157" i="1" s="1"/>
  <c r="AZ158" i="1" s="1"/>
  <c r="AZ159" i="1" s="1"/>
  <c r="AZ160" i="1" s="1"/>
  <c r="AZ161" i="1" s="1"/>
  <c r="AZ162" i="1" s="1"/>
  <c r="AZ163" i="1" s="1"/>
  <c r="AZ164" i="1" s="1"/>
  <c r="AZ165" i="1" s="1"/>
  <c r="AZ166" i="1" s="1"/>
  <c r="AZ167" i="1" s="1"/>
  <c r="AZ168" i="1" s="1"/>
  <c r="AZ169" i="1" s="1"/>
  <c r="AZ170" i="1" s="1"/>
  <c r="AZ171" i="1" s="1"/>
  <c r="AZ172" i="1" s="1"/>
  <c r="AZ173" i="1" s="1"/>
  <c r="AZ174" i="1" s="1"/>
  <c r="AZ175" i="1" s="1"/>
  <c r="AZ176" i="1" s="1"/>
  <c r="AZ177" i="1" s="1"/>
  <c r="AZ178" i="1" s="1"/>
  <c r="AZ179" i="1" s="1"/>
  <c r="AZ180" i="1" s="1"/>
  <c r="AZ181" i="1" s="1"/>
  <c r="AZ182" i="1" s="1"/>
  <c r="AZ183" i="1" s="1"/>
  <c r="AZ184" i="1" s="1"/>
  <c r="AZ185" i="1" s="1"/>
  <c r="AZ186" i="1" s="1"/>
  <c r="AZ187" i="1" s="1"/>
  <c r="AZ188" i="1" s="1"/>
  <c r="AZ189" i="1" s="1"/>
  <c r="AZ190" i="1" s="1"/>
  <c r="AZ191" i="1" s="1"/>
  <c r="AZ192" i="1" s="1"/>
  <c r="AZ193" i="1" s="1"/>
  <c r="AZ194" i="1" s="1"/>
  <c r="AZ195" i="1" s="1"/>
  <c r="AZ196" i="1" s="1"/>
  <c r="AZ197" i="1" s="1"/>
  <c r="AZ198" i="1" s="1"/>
  <c r="AZ199" i="1" s="1"/>
  <c r="AZ200" i="1" s="1"/>
  <c r="AZ201" i="1" s="1"/>
  <c r="AZ202" i="1" s="1"/>
  <c r="AZ203" i="1" s="1"/>
  <c r="AZ204" i="1" s="1"/>
  <c r="AZ205" i="1" s="1"/>
  <c r="AZ206" i="1" s="1"/>
  <c r="AZ207" i="1" s="1"/>
  <c r="AZ208" i="1" s="1"/>
  <c r="AZ209" i="1" s="1"/>
  <c r="AZ210" i="1" s="1"/>
  <c r="AZ211" i="1" s="1"/>
  <c r="AZ212" i="1" s="1"/>
  <c r="AZ213" i="1" s="1"/>
  <c r="AZ214" i="1" s="1"/>
  <c r="AZ215" i="1" s="1"/>
  <c r="AZ216" i="1" s="1"/>
  <c r="AZ217" i="1" s="1"/>
  <c r="AZ218" i="1" s="1"/>
  <c r="AZ219" i="1" s="1"/>
  <c r="AZ220" i="1" s="1"/>
  <c r="AZ221" i="1" s="1"/>
  <c r="AZ222" i="1" s="1"/>
  <c r="AZ223" i="1" s="1"/>
  <c r="AZ224" i="1" s="1"/>
  <c r="AZ225" i="1" s="1"/>
  <c r="AZ226" i="1" s="1"/>
  <c r="AZ227" i="1" s="1"/>
  <c r="AZ228" i="1" s="1"/>
  <c r="AZ229" i="1" s="1"/>
  <c r="AZ230" i="1" s="1"/>
  <c r="AZ231" i="1" s="1"/>
  <c r="AZ232" i="1" s="1"/>
  <c r="AZ233" i="1" s="1"/>
  <c r="AZ234" i="1" s="1"/>
  <c r="AZ235" i="1" s="1"/>
  <c r="AZ236" i="1" s="1"/>
  <c r="AZ237" i="1" s="1"/>
  <c r="AZ238" i="1" s="1"/>
  <c r="AZ239" i="1" s="1"/>
  <c r="AZ240" i="1" s="1"/>
  <c r="AZ241" i="1" s="1"/>
  <c r="AZ242" i="1" s="1"/>
  <c r="AZ243" i="1" s="1"/>
  <c r="AZ244" i="1" s="1"/>
  <c r="AZ245" i="1" s="1"/>
  <c r="AZ246" i="1" s="1"/>
  <c r="AZ247" i="1" s="1"/>
  <c r="AZ248" i="1" s="1"/>
  <c r="AZ249" i="1" s="1"/>
  <c r="AZ250" i="1" s="1"/>
  <c r="AZ251" i="1" s="1"/>
  <c r="AZ252" i="1" s="1"/>
  <c r="AZ253" i="1" s="1"/>
  <c r="AZ254" i="1" s="1"/>
  <c r="AZ255" i="1" s="1"/>
  <c r="AZ256" i="1" s="1"/>
  <c r="AZ257" i="1" s="1"/>
  <c r="AZ258" i="1" s="1"/>
  <c r="AZ259" i="1" s="1"/>
  <c r="AZ260" i="1" s="1"/>
  <c r="AZ261" i="1" s="1"/>
  <c r="AZ262" i="1" s="1"/>
  <c r="AZ263" i="1" s="1"/>
  <c r="AZ264" i="1" s="1"/>
  <c r="AZ265" i="1" s="1"/>
  <c r="AZ266" i="1" s="1"/>
  <c r="AZ267" i="1" s="1"/>
  <c r="AZ268" i="1" s="1"/>
  <c r="AZ269" i="1" s="1"/>
  <c r="AZ270" i="1" s="1"/>
  <c r="AZ271" i="1" s="1"/>
  <c r="AZ272" i="1" s="1"/>
  <c r="AZ273" i="1" s="1"/>
  <c r="AZ274" i="1" s="1"/>
  <c r="AZ275" i="1" s="1"/>
  <c r="AZ276" i="1" s="1"/>
  <c r="AZ277" i="1" s="1"/>
  <c r="AZ278" i="1" s="1"/>
  <c r="AZ279" i="1" s="1"/>
  <c r="AZ280" i="1" s="1"/>
  <c r="AZ281" i="1" s="1"/>
  <c r="AZ282" i="1" s="1"/>
  <c r="AZ283" i="1" s="1"/>
  <c r="AZ284" i="1" s="1"/>
  <c r="AZ285" i="1" s="1"/>
  <c r="AZ286" i="1" s="1"/>
  <c r="AZ287" i="1" s="1"/>
  <c r="AZ288" i="1" s="1"/>
  <c r="AZ289" i="1" s="1"/>
  <c r="AZ290" i="1" s="1"/>
  <c r="AZ291" i="1" s="1"/>
  <c r="AZ292" i="1" s="1"/>
  <c r="AZ293" i="1" s="1"/>
  <c r="AZ294" i="1" s="1"/>
  <c r="AZ295" i="1" s="1"/>
  <c r="AZ296" i="1" s="1"/>
  <c r="AZ297" i="1" s="1"/>
  <c r="AZ298" i="1" s="1"/>
  <c r="AZ299" i="1" s="1"/>
  <c r="AZ300" i="1" s="1"/>
  <c r="AZ301" i="1" s="1"/>
  <c r="AZ302" i="1" s="1"/>
  <c r="AZ303" i="1" s="1"/>
  <c r="AZ304" i="1" s="1"/>
  <c r="AZ305" i="1" s="1"/>
  <c r="AZ306" i="1" s="1"/>
  <c r="AZ307" i="1" s="1"/>
  <c r="AZ308" i="1" s="1"/>
  <c r="AZ309" i="1" s="1"/>
  <c r="AZ310" i="1" s="1"/>
  <c r="AZ311" i="1" s="1"/>
  <c r="AZ312" i="1" s="1"/>
  <c r="AZ313" i="1" s="1"/>
  <c r="AZ314" i="1" s="1"/>
  <c r="AZ315" i="1" s="1"/>
  <c r="AZ316" i="1" s="1"/>
  <c r="AZ317" i="1" s="1"/>
  <c r="AZ318" i="1" s="1"/>
  <c r="AZ319" i="1" s="1"/>
  <c r="AZ320" i="1" s="1"/>
  <c r="AZ321" i="1" s="1"/>
  <c r="AZ322" i="1" s="1"/>
  <c r="AZ323" i="1" s="1"/>
  <c r="AZ324" i="1" s="1"/>
  <c r="AZ325" i="1" s="1"/>
  <c r="AZ326" i="1" s="1"/>
  <c r="AZ327" i="1" s="1"/>
  <c r="AZ328" i="1" s="1"/>
  <c r="AZ329" i="1" s="1"/>
  <c r="AZ330" i="1" s="1"/>
  <c r="AZ331" i="1" s="1"/>
  <c r="AZ332" i="1" s="1"/>
  <c r="AZ333" i="1" s="1"/>
  <c r="AZ334" i="1" s="1"/>
  <c r="AZ335" i="1" s="1"/>
  <c r="AZ336" i="1" s="1"/>
  <c r="AZ337" i="1" s="1"/>
  <c r="AZ338" i="1" s="1"/>
  <c r="AZ339" i="1" s="1"/>
  <c r="AZ340" i="1" s="1"/>
  <c r="AZ341" i="1" s="1"/>
  <c r="AZ342" i="1" s="1"/>
  <c r="AZ343" i="1" s="1"/>
  <c r="AZ344" i="1" s="1"/>
  <c r="AZ345" i="1" s="1"/>
  <c r="AZ346" i="1" s="1"/>
  <c r="AZ347" i="1" s="1"/>
  <c r="AZ348" i="1" s="1"/>
  <c r="AZ349" i="1" s="1"/>
  <c r="AZ350" i="1" s="1"/>
  <c r="AZ351" i="1" s="1"/>
  <c r="AZ352" i="1" s="1"/>
  <c r="AZ353" i="1" s="1"/>
  <c r="AZ354" i="1" s="1"/>
  <c r="AZ355" i="1" s="1"/>
  <c r="AZ356" i="1" s="1"/>
  <c r="AZ357" i="1" s="1"/>
  <c r="AZ358" i="1" s="1"/>
  <c r="AZ359" i="1" s="1"/>
  <c r="AZ360" i="1" s="1"/>
  <c r="AZ361" i="1" s="1"/>
  <c r="AZ362" i="1" s="1"/>
  <c r="AZ363" i="1" s="1"/>
  <c r="AZ364" i="1" s="1"/>
  <c r="AZ365" i="1" s="1"/>
  <c r="AZ366" i="1" s="1"/>
  <c r="AZ367" i="1" s="1"/>
  <c r="AZ368" i="1" s="1"/>
  <c r="AZ369" i="1" s="1"/>
  <c r="AZ370" i="1" s="1"/>
  <c r="AZ371" i="1" s="1"/>
  <c r="AZ372" i="1" s="1"/>
  <c r="AZ373" i="1" s="1"/>
  <c r="AZ374" i="1" s="1"/>
  <c r="AZ375" i="1" s="1"/>
  <c r="AZ376" i="1" s="1"/>
  <c r="AZ377" i="1" s="1"/>
  <c r="AZ378" i="1" s="1"/>
  <c r="AZ379" i="1" s="1"/>
  <c r="AZ380" i="1" s="1"/>
  <c r="AZ381" i="1" s="1"/>
  <c r="AZ382" i="1" s="1"/>
  <c r="AZ383" i="1" s="1"/>
  <c r="AZ384" i="1" s="1"/>
  <c r="AZ385" i="1" s="1"/>
  <c r="AZ386" i="1" s="1"/>
  <c r="AZ387" i="1" s="1"/>
  <c r="AZ388" i="1" s="1"/>
  <c r="AZ389" i="1" s="1"/>
  <c r="AZ390" i="1" s="1"/>
  <c r="AZ391" i="1" s="1"/>
  <c r="AZ392" i="1" s="1"/>
  <c r="AZ393" i="1" s="1"/>
  <c r="AZ394" i="1" s="1"/>
  <c r="AZ395" i="1" s="1"/>
  <c r="AZ396" i="1" s="1"/>
  <c r="AZ397" i="1" s="1"/>
  <c r="AZ398" i="1" s="1"/>
  <c r="AZ399" i="1" s="1"/>
  <c r="AZ400" i="1" s="1"/>
  <c r="AZ401" i="1" s="1"/>
  <c r="AZ402" i="1" s="1"/>
  <c r="AZ403" i="1" s="1"/>
  <c r="AZ404" i="1" s="1"/>
  <c r="AZ405" i="1" s="1"/>
  <c r="AZ406" i="1" s="1"/>
  <c r="AZ407" i="1" s="1"/>
  <c r="AZ408" i="1" s="1"/>
  <c r="AZ409" i="1" s="1"/>
  <c r="AZ410" i="1" s="1"/>
  <c r="AZ411" i="1" s="1"/>
  <c r="AZ412" i="1" s="1"/>
  <c r="AZ413" i="1" s="1"/>
  <c r="AZ414" i="1" s="1"/>
  <c r="AZ415" i="1" s="1"/>
  <c r="AZ416" i="1" s="1"/>
  <c r="AZ417" i="1" s="1"/>
  <c r="AZ418" i="1" s="1"/>
  <c r="AZ419" i="1" s="1"/>
  <c r="AZ420" i="1" s="1"/>
  <c r="AZ421" i="1" s="1"/>
  <c r="AZ422" i="1" s="1"/>
  <c r="AZ423" i="1" s="1"/>
  <c r="AZ424" i="1" s="1"/>
  <c r="AZ425" i="1" s="1"/>
  <c r="AZ426" i="1" s="1"/>
  <c r="AZ427" i="1" s="1"/>
  <c r="AZ428" i="1" s="1"/>
  <c r="AZ429" i="1" s="1"/>
  <c r="AZ430" i="1" s="1"/>
  <c r="AZ431" i="1" s="1"/>
  <c r="AZ432" i="1" s="1"/>
  <c r="AZ433" i="1" s="1"/>
  <c r="AZ434" i="1" s="1"/>
  <c r="AZ435" i="1" s="1"/>
  <c r="AZ436" i="1" s="1"/>
  <c r="AZ437" i="1" s="1"/>
  <c r="AZ438" i="1" s="1"/>
  <c r="AZ439" i="1" s="1"/>
  <c r="AZ440" i="1" s="1"/>
  <c r="AZ441" i="1" s="1"/>
  <c r="AZ442" i="1" s="1"/>
  <c r="AZ443" i="1" s="1"/>
  <c r="AZ444" i="1" s="1"/>
  <c r="AZ445" i="1" s="1"/>
  <c r="AZ446" i="1" s="1"/>
  <c r="AZ447" i="1" s="1"/>
  <c r="AZ448" i="1" s="1"/>
  <c r="AZ449" i="1" s="1"/>
  <c r="AZ450" i="1" s="1"/>
  <c r="AZ451" i="1" s="1"/>
  <c r="AZ452" i="1" s="1"/>
  <c r="AZ453" i="1" s="1"/>
  <c r="AZ454" i="1" s="1"/>
  <c r="AZ455" i="1" s="1"/>
  <c r="AZ456" i="1" s="1"/>
  <c r="AZ457" i="1" s="1"/>
  <c r="AZ458" i="1" s="1"/>
  <c r="AZ459" i="1" s="1"/>
  <c r="AZ460" i="1" s="1"/>
  <c r="AZ461" i="1" s="1"/>
  <c r="AZ462" i="1" s="1"/>
  <c r="AZ463" i="1" s="1"/>
  <c r="AZ464" i="1" s="1"/>
  <c r="AZ465" i="1" s="1"/>
  <c r="AZ466" i="1" s="1"/>
  <c r="AZ467" i="1" s="1"/>
  <c r="AZ468" i="1" s="1"/>
  <c r="AZ469" i="1" s="1"/>
  <c r="AZ470" i="1" s="1"/>
  <c r="AZ471" i="1" s="1"/>
  <c r="AZ472" i="1" s="1"/>
  <c r="AZ473" i="1" s="1"/>
  <c r="AZ474" i="1" s="1"/>
  <c r="AZ475" i="1" s="1"/>
  <c r="AZ476" i="1" s="1"/>
  <c r="AZ477" i="1" s="1"/>
  <c r="AZ478" i="1" s="1"/>
  <c r="AZ479" i="1" s="1"/>
  <c r="AZ480" i="1" s="1"/>
  <c r="AZ481" i="1" s="1"/>
  <c r="AZ482" i="1" s="1"/>
  <c r="AZ483" i="1" s="1"/>
  <c r="AZ484" i="1" s="1"/>
  <c r="AZ485" i="1" s="1"/>
  <c r="AZ486" i="1" s="1"/>
  <c r="AZ487" i="1" s="1"/>
  <c r="AZ488" i="1" s="1"/>
  <c r="AZ489" i="1" s="1"/>
  <c r="AZ490" i="1" s="1"/>
  <c r="AZ491" i="1" s="1"/>
  <c r="AZ492" i="1" s="1"/>
  <c r="AZ493" i="1" s="1"/>
  <c r="AZ494" i="1" s="1"/>
  <c r="AZ495" i="1" s="1"/>
  <c r="AZ496" i="1" s="1"/>
  <c r="AZ497" i="1" s="1"/>
  <c r="AZ498" i="1" s="1"/>
  <c r="AZ499" i="1" s="1"/>
  <c r="AZ500" i="1" s="1"/>
  <c r="AZ501" i="1" s="1"/>
  <c r="AZ502" i="1" s="1"/>
  <c r="AZ503" i="1" s="1"/>
  <c r="AZ504" i="1" s="1"/>
  <c r="AZ505" i="1" s="1"/>
  <c r="AZ506" i="1" s="1"/>
  <c r="AZ507" i="1" s="1"/>
  <c r="AZ508" i="1" s="1"/>
  <c r="AZ509" i="1" s="1"/>
  <c r="AZ510" i="1" s="1"/>
  <c r="AZ511" i="1" s="1"/>
  <c r="AZ512" i="1" s="1"/>
  <c r="AZ513" i="1" s="1"/>
  <c r="AZ514" i="1" s="1"/>
  <c r="AZ515" i="1" s="1"/>
  <c r="AZ516" i="1" s="1"/>
  <c r="AZ517" i="1" s="1"/>
  <c r="AZ518" i="1" s="1"/>
  <c r="AZ519" i="1" s="1"/>
  <c r="AZ520" i="1" s="1"/>
  <c r="AZ521" i="1" s="1"/>
  <c r="AZ522" i="1" s="1"/>
  <c r="AZ523" i="1" s="1"/>
  <c r="AZ524" i="1" s="1"/>
  <c r="AZ525" i="1" s="1"/>
  <c r="AZ526" i="1" s="1"/>
  <c r="AZ527" i="1" s="1"/>
  <c r="AZ528" i="1" s="1"/>
  <c r="AZ529" i="1" s="1"/>
  <c r="AZ530" i="1" s="1"/>
  <c r="AZ531" i="1" s="1"/>
  <c r="AZ532" i="1" s="1"/>
  <c r="AZ533" i="1" s="1"/>
  <c r="AZ534" i="1" s="1"/>
  <c r="AZ535" i="1" s="1"/>
  <c r="AZ536" i="1" s="1"/>
  <c r="AZ537" i="1" s="1"/>
  <c r="AZ538" i="1" s="1"/>
  <c r="AZ539" i="1" s="1"/>
  <c r="AZ540" i="1" s="1"/>
  <c r="AZ541" i="1" s="1"/>
  <c r="AZ542" i="1" s="1"/>
  <c r="AZ543" i="1" s="1"/>
  <c r="AZ544" i="1" s="1"/>
  <c r="AZ545" i="1" s="1"/>
  <c r="AZ546" i="1" s="1"/>
  <c r="AZ547" i="1" s="1"/>
  <c r="AZ548" i="1" s="1"/>
  <c r="AZ549" i="1" s="1"/>
  <c r="AZ550" i="1" s="1"/>
  <c r="AZ551" i="1" s="1"/>
  <c r="AZ552" i="1" s="1"/>
  <c r="AZ553" i="1" s="1"/>
  <c r="AZ554" i="1" s="1"/>
  <c r="AZ555" i="1" s="1"/>
  <c r="AZ556" i="1" s="1"/>
  <c r="AZ557" i="1" s="1"/>
  <c r="AZ558" i="1" s="1"/>
  <c r="AZ559" i="1" s="1"/>
  <c r="AZ560" i="1" s="1"/>
  <c r="AZ561" i="1" s="1"/>
  <c r="AZ562" i="1" s="1"/>
  <c r="AZ563" i="1" s="1"/>
  <c r="AZ564" i="1" s="1"/>
  <c r="AZ565" i="1" s="1"/>
  <c r="AZ566" i="1" s="1"/>
  <c r="AZ567" i="1" s="1"/>
  <c r="AZ568" i="1" s="1"/>
  <c r="AZ569" i="1" s="1"/>
  <c r="AZ570" i="1" s="1"/>
  <c r="AZ571" i="1" s="1"/>
  <c r="AZ572" i="1" s="1"/>
  <c r="AZ573" i="1" s="1"/>
  <c r="AZ574" i="1" s="1"/>
  <c r="AZ575" i="1" s="1"/>
  <c r="AZ576" i="1" s="1"/>
  <c r="AZ577" i="1" s="1"/>
  <c r="AZ578" i="1" s="1"/>
  <c r="AZ579" i="1" s="1"/>
  <c r="AZ580" i="1" s="1"/>
  <c r="AZ581" i="1" s="1"/>
  <c r="AZ582" i="1" s="1"/>
  <c r="AZ583" i="1" s="1"/>
  <c r="AZ584" i="1" s="1"/>
  <c r="AZ585" i="1" s="1"/>
  <c r="AZ586" i="1" s="1"/>
  <c r="AZ587" i="1" s="1"/>
  <c r="AZ588" i="1" s="1"/>
  <c r="AZ589" i="1" s="1"/>
  <c r="AZ590" i="1" s="1"/>
  <c r="AZ591" i="1" s="1"/>
  <c r="AZ592" i="1" s="1"/>
  <c r="AZ593" i="1" s="1"/>
  <c r="AZ594" i="1" s="1"/>
  <c r="AZ595" i="1" s="1"/>
  <c r="AZ596" i="1" s="1"/>
  <c r="AZ597" i="1" s="1"/>
  <c r="AZ598" i="1" s="1"/>
  <c r="AZ599" i="1" s="1"/>
  <c r="AZ600" i="1" s="1"/>
  <c r="AZ601" i="1" s="1"/>
  <c r="AZ602" i="1" s="1"/>
  <c r="AZ603" i="1" s="1"/>
  <c r="AZ604" i="1" s="1"/>
  <c r="AZ605" i="1" s="1"/>
  <c r="AZ606" i="1" s="1"/>
  <c r="AZ607" i="1" s="1"/>
  <c r="AZ608" i="1" s="1"/>
  <c r="AZ609" i="1" s="1"/>
  <c r="AZ610" i="1" s="1"/>
  <c r="AZ611" i="1" s="1"/>
  <c r="AZ612" i="1" s="1"/>
  <c r="AZ613" i="1" s="1"/>
  <c r="AZ614" i="1" s="1"/>
  <c r="AZ615" i="1" s="1"/>
  <c r="AZ616" i="1" s="1"/>
  <c r="AZ617" i="1" s="1"/>
  <c r="AZ618" i="1" s="1"/>
  <c r="AZ619" i="1" s="1"/>
  <c r="AZ620" i="1" s="1"/>
  <c r="AZ621" i="1" s="1"/>
  <c r="AZ622" i="1" s="1"/>
  <c r="AZ623" i="1" s="1"/>
  <c r="AZ624" i="1" s="1"/>
  <c r="AZ625" i="1" s="1"/>
  <c r="AZ626" i="1" s="1"/>
  <c r="AZ627" i="1" s="1"/>
  <c r="AZ628" i="1" s="1"/>
  <c r="AZ629" i="1" s="1"/>
  <c r="AZ630" i="1" s="1"/>
  <c r="AZ631" i="1" s="1"/>
  <c r="AZ632" i="1" s="1"/>
  <c r="AZ633" i="1" s="1"/>
  <c r="AZ634" i="1" s="1"/>
  <c r="AZ635" i="1" s="1"/>
  <c r="AZ636" i="1" s="1"/>
  <c r="AZ637" i="1" s="1"/>
  <c r="AZ638" i="1" s="1"/>
  <c r="AZ639" i="1" s="1"/>
  <c r="AZ640" i="1" s="1"/>
  <c r="AZ641" i="1" s="1"/>
  <c r="AZ642" i="1" s="1"/>
  <c r="AZ643" i="1" s="1"/>
  <c r="AZ644" i="1" s="1"/>
  <c r="AZ645" i="1" s="1"/>
  <c r="AZ646" i="1" s="1"/>
  <c r="AZ647" i="1" s="1"/>
  <c r="AZ648" i="1" s="1"/>
  <c r="AZ649" i="1" s="1"/>
  <c r="AZ650" i="1" s="1"/>
  <c r="AX26" i="1"/>
  <c r="AX27" i="1" s="1"/>
  <c r="AX28" i="1" s="1"/>
  <c r="AX29" i="1" s="1"/>
  <c r="AX30" i="1" s="1"/>
  <c r="AX31" i="1" s="1"/>
  <c r="AX32" i="1" s="1"/>
  <c r="AX33" i="1" s="1"/>
  <c r="AX34" i="1" s="1"/>
  <c r="AX35" i="1" s="1"/>
  <c r="AX36" i="1" s="1"/>
  <c r="AX37" i="1" s="1"/>
  <c r="AX38" i="1" s="1"/>
  <c r="AX39" i="1" s="1"/>
  <c r="AX40" i="1" s="1"/>
  <c r="AX41" i="1" s="1"/>
  <c r="AX42" i="1" s="1"/>
  <c r="AX43" i="1" s="1"/>
  <c r="AX44" i="1" s="1"/>
  <c r="AX45" i="1" s="1"/>
  <c r="AX46" i="1" s="1"/>
  <c r="AX47" i="1" s="1"/>
  <c r="AX48" i="1" s="1"/>
  <c r="AX49" i="1" s="1"/>
  <c r="AX50" i="1" s="1"/>
  <c r="AX51" i="1" s="1"/>
  <c r="AX52" i="1" s="1"/>
  <c r="AX53" i="1" s="1"/>
  <c r="AX54" i="1" s="1"/>
  <c r="AX55" i="1" s="1"/>
  <c r="AX56" i="1" s="1"/>
  <c r="AX57" i="1" s="1"/>
  <c r="AX58" i="1" s="1"/>
  <c r="AX59" i="1" s="1"/>
  <c r="AX60" i="1" s="1"/>
  <c r="AX61" i="1" s="1"/>
  <c r="AX62" i="1" s="1"/>
  <c r="AX63" i="1" s="1"/>
  <c r="AX64" i="1" s="1"/>
  <c r="AX65" i="1" s="1"/>
  <c r="AX66" i="1" s="1"/>
  <c r="AX67" i="1" s="1"/>
  <c r="AX68" i="1" s="1"/>
  <c r="AX69" i="1" s="1"/>
  <c r="AX70" i="1" s="1"/>
  <c r="AX71" i="1" s="1"/>
  <c r="AX72" i="1" s="1"/>
  <c r="AX73" i="1" s="1"/>
  <c r="AX74" i="1" s="1"/>
  <c r="AX75" i="1" s="1"/>
  <c r="AX76" i="1" s="1"/>
  <c r="AX77" i="1" s="1"/>
  <c r="AX78" i="1" s="1"/>
  <c r="AX79" i="1" s="1"/>
  <c r="AX80" i="1" s="1"/>
  <c r="AX81" i="1" s="1"/>
  <c r="AX82" i="1" s="1"/>
  <c r="AX83" i="1" s="1"/>
  <c r="AX84" i="1" s="1"/>
  <c r="AX85" i="1" s="1"/>
  <c r="AX87" i="1" s="1"/>
  <c r="AX88" i="1" s="1"/>
  <c r="AX89" i="1" s="1"/>
  <c r="AX90" i="1" s="1"/>
  <c r="AX91" i="1" s="1"/>
  <c r="AX92" i="1" s="1"/>
  <c r="AX93" i="1" s="1"/>
  <c r="AX94" i="1" s="1"/>
  <c r="AX95" i="1" s="1"/>
  <c r="AX96" i="1" s="1"/>
  <c r="AX97" i="1" s="1"/>
  <c r="AX98" i="1" s="1"/>
  <c r="AX99" i="1" s="1"/>
  <c r="AX100" i="1" s="1"/>
  <c r="AX101" i="1" s="1"/>
  <c r="AX102" i="1" s="1"/>
  <c r="AX103" i="1" s="1"/>
  <c r="AX104" i="1" s="1"/>
  <c r="AX105" i="1" s="1"/>
  <c r="AX106" i="1" s="1"/>
  <c r="AX107" i="1" s="1"/>
  <c r="AX108" i="1" s="1"/>
  <c r="AX109" i="1" s="1"/>
  <c r="AX110" i="1" s="1"/>
  <c r="AX111" i="1" s="1"/>
  <c r="AX112" i="1" s="1"/>
  <c r="AX113" i="1" s="1"/>
  <c r="AX114" i="1" s="1"/>
  <c r="AX115" i="1" s="1"/>
  <c r="AX116" i="1" s="1"/>
  <c r="AX117" i="1" s="1"/>
  <c r="AX118" i="1" s="1"/>
  <c r="AX119" i="1" s="1"/>
  <c r="AX120" i="1" s="1"/>
  <c r="AX121" i="1" s="1"/>
  <c r="AX122" i="1" s="1"/>
  <c r="AX123" i="1" s="1"/>
  <c r="AX124" i="1" s="1"/>
  <c r="AX125" i="1" s="1"/>
  <c r="AX126" i="1" s="1"/>
  <c r="AX127" i="1" s="1"/>
  <c r="AX128" i="1" s="1"/>
  <c r="AX129" i="1" s="1"/>
  <c r="AX130" i="1" s="1"/>
  <c r="AX131" i="1" s="1"/>
  <c r="AX132" i="1" s="1"/>
  <c r="AX133" i="1" s="1"/>
  <c r="AX134" i="1" s="1"/>
  <c r="AX135" i="1" s="1"/>
  <c r="AX136" i="1" s="1"/>
  <c r="AX137" i="1" s="1"/>
  <c r="AX138" i="1" s="1"/>
  <c r="AX139" i="1" s="1"/>
  <c r="AX140" i="1" s="1"/>
  <c r="AX141" i="1" s="1"/>
  <c r="AX142" i="1" s="1"/>
  <c r="AX143" i="1" s="1"/>
  <c r="AX144" i="1" s="1"/>
  <c r="AX145" i="1" s="1"/>
  <c r="AX146" i="1" s="1"/>
  <c r="AX147" i="1" s="1"/>
  <c r="AX148" i="1" s="1"/>
  <c r="AX149" i="1" s="1"/>
  <c r="AX150" i="1" s="1"/>
  <c r="AX151" i="1" s="1"/>
  <c r="AX152" i="1" s="1"/>
  <c r="AX153" i="1" s="1"/>
  <c r="AX154" i="1" s="1"/>
  <c r="AX155" i="1" s="1"/>
  <c r="AX156" i="1" s="1"/>
  <c r="AX157" i="1" s="1"/>
  <c r="AX158" i="1" s="1"/>
  <c r="AX159" i="1" s="1"/>
  <c r="AX160" i="1" s="1"/>
  <c r="AX161" i="1" s="1"/>
  <c r="AX162" i="1" s="1"/>
  <c r="AX163" i="1" s="1"/>
  <c r="AX164" i="1" s="1"/>
  <c r="AX165" i="1" s="1"/>
  <c r="AX166" i="1" s="1"/>
  <c r="AX167" i="1" s="1"/>
  <c r="AX168" i="1" s="1"/>
  <c r="AX169" i="1" s="1"/>
  <c r="AX170" i="1" s="1"/>
  <c r="AX171" i="1" s="1"/>
  <c r="AX172" i="1" s="1"/>
  <c r="AX173" i="1" s="1"/>
  <c r="AX174" i="1" s="1"/>
  <c r="AX175" i="1" s="1"/>
  <c r="AX176" i="1" s="1"/>
  <c r="AX177" i="1" s="1"/>
  <c r="AX178" i="1" s="1"/>
  <c r="AX179" i="1" s="1"/>
  <c r="AX180" i="1" s="1"/>
  <c r="AX181" i="1" s="1"/>
  <c r="AX182" i="1" s="1"/>
  <c r="AX183" i="1" s="1"/>
  <c r="AX184" i="1" s="1"/>
  <c r="AX185" i="1" s="1"/>
  <c r="AX186" i="1" s="1"/>
  <c r="AX187" i="1" s="1"/>
  <c r="AX188" i="1" s="1"/>
  <c r="AX189" i="1" s="1"/>
  <c r="AX190" i="1" s="1"/>
  <c r="AX191" i="1" s="1"/>
  <c r="AX192" i="1" s="1"/>
  <c r="AX193" i="1" s="1"/>
  <c r="AX194" i="1" s="1"/>
  <c r="AX195" i="1" s="1"/>
  <c r="AX196" i="1" s="1"/>
  <c r="AX197" i="1" s="1"/>
  <c r="AX198" i="1" s="1"/>
  <c r="AX199" i="1" s="1"/>
  <c r="AX200" i="1" s="1"/>
  <c r="AX201" i="1" s="1"/>
  <c r="AX202" i="1" s="1"/>
  <c r="AX203" i="1" s="1"/>
  <c r="AX204" i="1" s="1"/>
  <c r="AX205" i="1" s="1"/>
  <c r="AX206" i="1" s="1"/>
  <c r="AX207" i="1" s="1"/>
  <c r="AX208" i="1" s="1"/>
  <c r="AX209" i="1" s="1"/>
  <c r="AX210" i="1" s="1"/>
  <c r="AX211" i="1" s="1"/>
  <c r="AX212" i="1" s="1"/>
  <c r="AX213" i="1" s="1"/>
  <c r="AX214" i="1" s="1"/>
  <c r="AX215" i="1" s="1"/>
  <c r="AX216" i="1" s="1"/>
  <c r="AX217" i="1" s="1"/>
  <c r="AX218" i="1" s="1"/>
  <c r="AX219" i="1" s="1"/>
  <c r="AX220" i="1" s="1"/>
  <c r="AX221" i="1" s="1"/>
  <c r="AX222" i="1" s="1"/>
  <c r="AX223" i="1" s="1"/>
  <c r="AX224" i="1" s="1"/>
  <c r="AX225" i="1" s="1"/>
  <c r="AX226" i="1" s="1"/>
  <c r="AX227" i="1" s="1"/>
  <c r="AX228" i="1" s="1"/>
  <c r="AX229" i="1" s="1"/>
  <c r="AX230" i="1" s="1"/>
  <c r="AX231" i="1" s="1"/>
  <c r="AX232" i="1" s="1"/>
  <c r="AX233" i="1" s="1"/>
  <c r="AX234" i="1" s="1"/>
  <c r="AX235" i="1" s="1"/>
  <c r="AX236" i="1" s="1"/>
  <c r="AX237" i="1" s="1"/>
  <c r="AX238" i="1" s="1"/>
  <c r="AX239" i="1" s="1"/>
  <c r="AX240" i="1" s="1"/>
  <c r="AX241" i="1" s="1"/>
  <c r="AX242" i="1" s="1"/>
  <c r="AX243" i="1" s="1"/>
  <c r="AX244" i="1" s="1"/>
  <c r="AX245" i="1" s="1"/>
  <c r="AX246" i="1" s="1"/>
  <c r="AX247" i="1" s="1"/>
  <c r="AX248" i="1" s="1"/>
  <c r="AX249" i="1" s="1"/>
  <c r="AX250" i="1" s="1"/>
  <c r="AX251" i="1" s="1"/>
  <c r="AX252" i="1" s="1"/>
  <c r="AX253" i="1" s="1"/>
  <c r="AX254" i="1" s="1"/>
  <c r="AX255" i="1" s="1"/>
  <c r="AX256" i="1" s="1"/>
  <c r="AX257" i="1" s="1"/>
  <c r="AX258" i="1" s="1"/>
  <c r="AX259" i="1" s="1"/>
  <c r="AX260" i="1" s="1"/>
  <c r="AX261" i="1" s="1"/>
  <c r="AX262" i="1" s="1"/>
  <c r="AX263" i="1" s="1"/>
  <c r="AX264" i="1" s="1"/>
  <c r="AX265" i="1" s="1"/>
  <c r="AX266" i="1" s="1"/>
  <c r="AX267" i="1" s="1"/>
  <c r="AX268" i="1" s="1"/>
  <c r="AX269" i="1" s="1"/>
  <c r="AX270" i="1" s="1"/>
  <c r="AX271" i="1" s="1"/>
  <c r="AX272" i="1" s="1"/>
  <c r="AX273" i="1" s="1"/>
  <c r="AX274" i="1" s="1"/>
  <c r="AX275" i="1" s="1"/>
  <c r="AX276" i="1" s="1"/>
  <c r="AX277" i="1" s="1"/>
  <c r="AX278" i="1" s="1"/>
  <c r="AX279" i="1" s="1"/>
  <c r="AX280" i="1" s="1"/>
  <c r="AX281" i="1" s="1"/>
  <c r="AX282" i="1" s="1"/>
  <c r="AX283" i="1" s="1"/>
  <c r="AX284" i="1" s="1"/>
  <c r="AX285" i="1" s="1"/>
  <c r="AX286" i="1" s="1"/>
  <c r="AX287" i="1" s="1"/>
  <c r="AX288" i="1" s="1"/>
  <c r="AX289" i="1" s="1"/>
  <c r="AX290" i="1" s="1"/>
  <c r="AX291" i="1" s="1"/>
  <c r="AX292" i="1" s="1"/>
  <c r="AX293" i="1" s="1"/>
  <c r="AX294" i="1" s="1"/>
  <c r="AX295" i="1" s="1"/>
  <c r="AX296" i="1" s="1"/>
  <c r="AX297" i="1" s="1"/>
  <c r="AX298" i="1" s="1"/>
  <c r="AX299" i="1" s="1"/>
  <c r="AX300" i="1" s="1"/>
  <c r="AX301" i="1" s="1"/>
  <c r="AX302" i="1" s="1"/>
  <c r="AX303" i="1" s="1"/>
  <c r="AX304" i="1" s="1"/>
  <c r="AX305" i="1" s="1"/>
  <c r="AX306" i="1" s="1"/>
  <c r="AX307" i="1" s="1"/>
  <c r="AX308" i="1" s="1"/>
  <c r="AX309" i="1" s="1"/>
  <c r="AX310" i="1" s="1"/>
  <c r="AX311" i="1" s="1"/>
  <c r="AX312" i="1" s="1"/>
  <c r="AX313" i="1" s="1"/>
  <c r="AX314" i="1" s="1"/>
  <c r="AX315" i="1" s="1"/>
  <c r="AX316" i="1" s="1"/>
  <c r="AX317" i="1" s="1"/>
  <c r="AX318" i="1" s="1"/>
  <c r="AX319" i="1" s="1"/>
  <c r="AX320" i="1" s="1"/>
  <c r="AX321" i="1" s="1"/>
  <c r="AX322" i="1" s="1"/>
  <c r="AX323" i="1" s="1"/>
  <c r="AX324" i="1" s="1"/>
  <c r="AX325" i="1" s="1"/>
  <c r="AX326" i="1" s="1"/>
  <c r="AX327" i="1" s="1"/>
  <c r="AX328" i="1" s="1"/>
  <c r="AX329" i="1" s="1"/>
  <c r="AX330" i="1" s="1"/>
  <c r="AX331" i="1" s="1"/>
  <c r="AX332" i="1" s="1"/>
  <c r="AX333" i="1" s="1"/>
  <c r="AX334" i="1" s="1"/>
  <c r="AX335" i="1" s="1"/>
  <c r="AX336" i="1" s="1"/>
  <c r="AX337" i="1" s="1"/>
  <c r="AX338" i="1" s="1"/>
  <c r="AX339" i="1" s="1"/>
  <c r="AX340" i="1" s="1"/>
  <c r="AX341" i="1" s="1"/>
  <c r="AX342" i="1" s="1"/>
  <c r="AX343" i="1" s="1"/>
  <c r="AX344" i="1" s="1"/>
  <c r="AX345" i="1" s="1"/>
  <c r="AX346" i="1" s="1"/>
  <c r="AX347" i="1" s="1"/>
  <c r="AX348" i="1" s="1"/>
  <c r="AX349" i="1" s="1"/>
  <c r="AX350" i="1" s="1"/>
  <c r="AX351" i="1" s="1"/>
  <c r="AX352" i="1" s="1"/>
  <c r="AX353" i="1" s="1"/>
  <c r="AX354" i="1" s="1"/>
  <c r="AX355" i="1" s="1"/>
  <c r="AX356" i="1" s="1"/>
  <c r="AX357" i="1" s="1"/>
  <c r="AX358" i="1" s="1"/>
  <c r="AX359" i="1" s="1"/>
  <c r="AX360" i="1" s="1"/>
  <c r="AX361" i="1" s="1"/>
  <c r="AX362" i="1" s="1"/>
  <c r="AX363" i="1" s="1"/>
  <c r="AX364" i="1" s="1"/>
  <c r="AX365" i="1" s="1"/>
  <c r="AX366" i="1" s="1"/>
  <c r="AX367" i="1" s="1"/>
  <c r="AX368" i="1" s="1"/>
  <c r="AX369" i="1" s="1"/>
  <c r="AX370" i="1" s="1"/>
  <c r="AX371" i="1" s="1"/>
  <c r="AX372" i="1" s="1"/>
  <c r="AX373" i="1" s="1"/>
  <c r="AX374" i="1" s="1"/>
  <c r="AX375" i="1" s="1"/>
  <c r="AX376" i="1" s="1"/>
  <c r="AX377" i="1" s="1"/>
  <c r="AX378" i="1" s="1"/>
  <c r="AX379" i="1" s="1"/>
  <c r="AX380" i="1" s="1"/>
  <c r="AX381" i="1" s="1"/>
  <c r="AX382" i="1" s="1"/>
  <c r="AX383" i="1" s="1"/>
  <c r="AX384" i="1" s="1"/>
  <c r="AX385" i="1" s="1"/>
  <c r="AX386" i="1" s="1"/>
  <c r="AX387" i="1" s="1"/>
  <c r="AX388" i="1" s="1"/>
  <c r="AX389" i="1" s="1"/>
  <c r="AX390" i="1" s="1"/>
  <c r="AX391" i="1" s="1"/>
  <c r="AX392" i="1" s="1"/>
  <c r="AX393" i="1" s="1"/>
  <c r="AX394" i="1" s="1"/>
  <c r="AX395" i="1" s="1"/>
  <c r="AX396" i="1" s="1"/>
  <c r="AX397" i="1" s="1"/>
  <c r="AX398" i="1" s="1"/>
  <c r="AX399" i="1" s="1"/>
  <c r="AX400" i="1" s="1"/>
  <c r="AX401" i="1" s="1"/>
  <c r="AX402" i="1" s="1"/>
  <c r="AX403" i="1" s="1"/>
  <c r="AX404" i="1" s="1"/>
  <c r="AX405" i="1" s="1"/>
  <c r="AX406" i="1" s="1"/>
  <c r="AX407" i="1" s="1"/>
  <c r="AX408" i="1" s="1"/>
  <c r="AX409" i="1" s="1"/>
  <c r="AX410" i="1" s="1"/>
  <c r="AX411" i="1" s="1"/>
  <c r="AX412" i="1" s="1"/>
  <c r="AX413" i="1" s="1"/>
  <c r="AX414" i="1" s="1"/>
  <c r="AX415" i="1" s="1"/>
  <c r="AX416" i="1" s="1"/>
  <c r="AX417" i="1" s="1"/>
  <c r="AX418" i="1" s="1"/>
  <c r="AX419" i="1" s="1"/>
  <c r="AX420" i="1" s="1"/>
  <c r="AX421" i="1" s="1"/>
  <c r="AX422" i="1" s="1"/>
  <c r="AX423" i="1" s="1"/>
  <c r="AX424" i="1" s="1"/>
  <c r="AX425" i="1" s="1"/>
  <c r="AX426" i="1" s="1"/>
  <c r="AX427" i="1" s="1"/>
  <c r="AX428" i="1" s="1"/>
  <c r="AX429" i="1" s="1"/>
  <c r="AX430" i="1" s="1"/>
  <c r="AX431" i="1" s="1"/>
  <c r="AX432" i="1" s="1"/>
  <c r="AX433" i="1" s="1"/>
  <c r="AX434" i="1" s="1"/>
  <c r="AX435" i="1" s="1"/>
  <c r="AX436" i="1" s="1"/>
  <c r="AX437" i="1" s="1"/>
  <c r="AX438" i="1" s="1"/>
  <c r="AX439" i="1" s="1"/>
  <c r="AX440" i="1" s="1"/>
  <c r="AX441" i="1" s="1"/>
  <c r="AX442" i="1" s="1"/>
  <c r="AX443" i="1" s="1"/>
  <c r="AX444" i="1" s="1"/>
  <c r="AX445" i="1" s="1"/>
  <c r="AX446" i="1" s="1"/>
  <c r="AX447" i="1" s="1"/>
  <c r="AX448" i="1" s="1"/>
  <c r="AX449" i="1" s="1"/>
  <c r="AX450" i="1" s="1"/>
  <c r="AX451" i="1" s="1"/>
  <c r="AX452" i="1" s="1"/>
  <c r="AX453" i="1" s="1"/>
  <c r="AX454" i="1" s="1"/>
  <c r="AX455" i="1" s="1"/>
  <c r="AX456" i="1" s="1"/>
  <c r="AX457" i="1" s="1"/>
  <c r="AX458" i="1" s="1"/>
  <c r="AX459" i="1" s="1"/>
  <c r="AX460" i="1" s="1"/>
  <c r="AX461" i="1" s="1"/>
  <c r="AX462" i="1" s="1"/>
  <c r="AX463" i="1" s="1"/>
  <c r="AX464" i="1" s="1"/>
  <c r="AX465" i="1" s="1"/>
  <c r="AX466" i="1" s="1"/>
  <c r="AX467" i="1" s="1"/>
  <c r="AX468" i="1" s="1"/>
  <c r="AX469" i="1" s="1"/>
  <c r="AX470" i="1" s="1"/>
  <c r="AX471" i="1" s="1"/>
  <c r="AX472" i="1" s="1"/>
  <c r="AX473" i="1" s="1"/>
  <c r="AX474" i="1" s="1"/>
  <c r="AX475" i="1" s="1"/>
  <c r="AX476" i="1" s="1"/>
  <c r="AX477" i="1" s="1"/>
  <c r="AX478" i="1" s="1"/>
  <c r="AX479" i="1" s="1"/>
  <c r="AX480" i="1" s="1"/>
  <c r="AX481" i="1" s="1"/>
  <c r="AX482" i="1" s="1"/>
  <c r="AX483" i="1" s="1"/>
  <c r="AX484" i="1" s="1"/>
  <c r="AX485" i="1" s="1"/>
  <c r="AX486" i="1" s="1"/>
  <c r="AX487" i="1" s="1"/>
  <c r="AX488" i="1" s="1"/>
  <c r="AX489" i="1" s="1"/>
  <c r="AX490" i="1" s="1"/>
  <c r="AX491" i="1" s="1"/>
  <c r="AX492" i="1" s="1"/>
  <c r="AX493" i="1" s="1"/>
  <c r="AX494" i="1" s="1"/>
  <c r="AX495" i="1" s="1"/>
  <c r="AX496" i="1" s="1"/>
  <c r="AX497" i="1" s="1"/>
  <c r="AX498" i="1" s="1"/>
  <c r="AX499" i="1" s="1"/>
  <c r="AX500" i="1" s="1"/>
  <c r="AX501" i="1" s="1"/>
  <c r="AX502" i="1" s="1"/>
  <c r="AX503" i="1" s="1"/>
  <c r="AX504" i="1" s="1"/>
  <c r="AX505" i="1" s="1"/>
  <c r="AX506" i="1" s="1"/>
  <c r="AX507" i="1" s="1"/>
  <c r="AX508" i="1" s="1"/>
  <c r="AX509" i="1" s="1"/>
  <c r="AX510" i="1" s="1"/>
  <c r="AX511" i="1" s="1"/>
  <c r="AX512" i="1" s="1"/>
  <c r="AX513" i="1" s="1"/>
  <c r="AX514" i="1" s="1"/>
  <c r="AX515" i="1" s="1"/>
  <c r="AX516" i="1" s="1"/>
  <c r="AX517" i="1" s="1"/>
  <c r="AX518" i="1" s="1"/>
  <c r="AX519" i="1" s="1"/>
  <c r="AX520" i="1" s="1"/>
  <c r="AX521" i="1" s="1"/>
  <c r="AX522" i="1" s="1"/>
  <c r="AX523" i="1" s="1"/>
  <c r="AX524" i="1" s="1"/>
  <c r="AX525" i="1" s="1"/>
  <c r="AX526" i="1" s="1"/>
  <c r="AX527" i="1" s="1"/>
  <c r="AX528" i="1" s="1"/>
  <c r="AX529" i="1" s="1"/>
  <c r="AX530" i="1" s="1"/>
  <c r="AX531" i="1" s="1"/>
  <c r="AX532" i="1" s="1"/>
  <c r="AX533" i="1" s="1"/>
  <c r="AX534" i="1" s="1"/>
  <c r="AX535" i="1" s="1"/>
  <c r="AX536" i="1" s="1"/>
  <c r="AX537" i="1" s="1"/>
  <c r="AX538" i="1" s="1"/>
  <c r="AX539" i="1" s="1"/>
  <c r="AX540" i="1" s="1"/>
  <c r="AX541" i="1" s="1"/>
  <c r="AX542" i="1" s="1"/>
  <c r="AX543" i="1" s="1"/>
  <c r="AX544" i="1" s="1"/>
  <c r="AX545" i="1" s="1"/>
  <c r="AX546" i="1" s="1"/>
  <c r="AX547" i="1" s="1"/>
  <c r="AX548" i="1" s="1"/>
  <c r="AX549" i="1" s="1"/>
  <c r="AX550" i="1" s="1"/>
  <c r="AX551" i="1" s="1"/>
  <c r="AX552" i="1" s="1"/>
  <c r="AX553" i="1" s="1"/>
  <c r="AX554" i="1" s="1"/>
  <c r="AX555" i="1" s="1"/>
  <c r="AX556" i="1" s="1"/>
  <c r="AX557" i="1" s="1"/>
  <c r="AX558" i="1" s="1"/>
  <c r="AX559" i="1" s="1"/>
  <c r="AX560" i="1" s="1"/>
  <c r="AX561" i="1" s="1"/>
  <c r="AX562" i="1" s="1"/>
  <c r="AX563" i="1" s="1"/>
  <c r="AX564" i="1" s="1"/>
  <c r="AX565" i="1" s="1"/>
  <c r="AX566" i="1" s="1"/>
  <c r="AX567" i="1" s="1"/>
  <c r="AX568" i="1" s="1"/>
  <c r="AX569" i="1" s="1"/>
  <c r="AX570" i="1" s="1"/>
  <c r="AX571" i="1" s="1"/>
  <c r="AX572" i="1" s="1"/>
  <c r="AX573" i="1" s="1"/>
  <c r="AX574" i="1" s="1"/>
  <c r="AX575" i="1" s="1"/>
  <c r="AX576" i="1" s="1"/>
  <c r="AX577" i="1" s="1"/>
  <c r="AX578" i="1" s="1"/>
  <c r="AX579" i="1" s="1"/>
  <c r="AX580" i="1" s="1"/>
  <c r="AX581" i="1" s="1"/>
  <c r="AX582" i="1" s="1"/>
  <c r="AX583" i="1" s="1"/>
  <c r="AX584" i="1" s="1"/>
  <c r="AX585" i="1" s="1"/>
  <c r="AX586" i="1" s="1"/>
  <c r="AX587" i="1" s="1"/>
  <c r="AX588" i="1" s="1"/>
  <c r="AX589" i="1" s="1"/>
  <c r="AX590" i="1" s="1"/>
  <c r="AX591" i="1" s="1"/>
  <c r="AX592" i="1" s="1"/>
  <c r="AX593" i="1" s="1"/>
  <c r="AX594" i="1" s="1"/>
  <c r="AX595" i="1" s="1"/>
  <c r="AX596" i="1" s="1"/>
  <c r="AX597" i="1" s="1"/>
  <c r="AX598" i="1" s="1"/>
  <c r="AX599" i="1" s="1"/>
  <c r="AX600" i="1" s="1"/>
  <c r="AX601" i="1" s="1"/>
  <c r="AX602" i="1" s="1"/>
  <c r="AX603" i="1" s="1"/>
  <c r="AX604" i="1" s="1"/>
  <c r="AX605" i="1" s="1"/>
  <c r="AX606" i="1" s="1"/>
  <c r="AX607" i="1" s="1"/>
  <c r="AX608" i="1" s="1"/>
  <c r="AX609" i="1" s="1"/>
  <c r="AX610" i="1" s="1"/>
  <c r="AX611" i="1" s="1"/>
  <c r="AX612" i="1" s="1"/>
  <c r="AX613" i="1" s="1"/>
  <c r="AX614" i="1" s="1"/>
  <c r="AX615" i="1" s="1"/>
  <c r="AX616" i="1" s="1"/>
  <c r="AX617" i="1" s="1"/>
  <c r="AX618" i="1" s="1"/>
  <c r="AX619" i="1" s="1"/>
  <c r="AX620" i="1" s="1"/>
  <c r="AX621" i="1" s="1"/>
  <c r="AX622" i="1" s="1"/>
  <c r="AX623" i="1" s="1"/>
  <c r="AX624" i="1" s="1"/>
  <c r="AX625" i="1" s="1"/>
  <c r="AX626" i="1" s="1"/>
  <c r="AX627" i="1" s="1"/>
  <c r="AX628" i="1" s="1"/>
  <c r="AX629" i="1" s="1"/>
  <c r="AX630" i="1" s="1"/>
  <c r="AX631" i="1" s="1"/>
  <c r="AX632" i="1" s="1"/>
  <c r="AX633" i="1" s="1"/>
  <c r="AX634" i="1" s="1"/>
  <c r="AX635" i="1" s="1"/>
  <c r="AX636" i="1" s="1"/>
  <c r="AX637" i="1" s="1"/>
  <c r="AX638" i="1" s="1"/>
  <c r="AX639" i="1" s="1"/>
  <c r="AX640" i="1" s="1"/>
  <c r="AX641" i="1" s="1"/>
  <c r="AX642" i="1" s="1"/>
  <c r="AX643" i="1" s="1"/>
  <c r="AX644" i="1" s="1"/>
  <c r="AX645" i="1" s="1"/>
  <c r="AX646" i="1" s="1"/>
  <c r="AX647" i="1" s="1"/>
  <c r="AX648" i="1" s="1"/>
  <c r="AX649" i="1" s="1"/>
  <c r="AX650" i="1" s="1"/>
  <c r="AX651" i="1" s="1"/>
  <c r="AX652" i="1" s="1"/>
  <c r="AX653" i="1" s="1"/>
  <c r="AX654" i="1" s="1"/>
  <c r="AX655" i="1" s="1"/>
  <c r="AX656" i="1" s="1"/>
  <c r="AX657" i="1" s="1"/>
  <c r="AX658" i="1" s="1"/>
  <c r="AX659" i="1" s="1"/>
  <c r="AX660" i="1" s="1"/>
  <c r="AX661" i="1" s="1"/>
  <c r="AX662" i="1" s="1"/>
  <c r="AX663" i="1" s="1"/>
  <c r="AX664" i="1" s="1"/>
  <c r="AX665" i="1" s="1"/>
  <c r="AX666" i="1" s="1"/>
  <c r="AX667" i="1" s="1"/>
  <c r="AX668" i="1" s="1"/>
  <c r="AX669" i="1" s="1"/>
  <c r="AX670" i="1" s="1"/>
  <c r="AX671" i="1" s="1"/>
  <c r="AX672" i="1" s="1"/>
  <c r="AX673" i="1" s="1"/>
  <c r="AX674" i="1" s="1"/>
  <c r="AX675" i="1" s="1"/>
  <c r="AX676" i="1" s="1"/>
  <c r="AX677" i="1" s="1"/>
  <c r="AX678" i="1" s="1"/>
  <c r="AX679" i="1" s="1"/>
  <c r="AX680" i="1" s="1"/>
  <c r="AX681" i="1" s="1"/>
  <c r="AX682" i="1" s="1"/>
  <c r="AX683" i="1" s="1"/>
  <c r="AX684" i="1" s="1"/>
  <c r="AX685" i="1" s="1"/>
  <c r="AX686" i="1" s="1"/>
  <c r="AX687" i="1" s="1"/>
  <c r="AX688" i="1" s="1"/>
  <c r="AX689" i="1" s="1"/>
  <c r="AX690" i="1" s="1"/>
  <c r="AX691" i="1" s="1"/>
  <c r="AX692" i="1" s="1"/>
  <c r="AX693" i="1" s="1"/>
  <c r="AX694" i="1" s="1"/>
  <c r="AX695" i="1" s="1"/>
  <c r="AX696" i="1" s="1"/>
  <c r="AX697" i="1" s="1"/>
  <c r="AX698" i="1" s="1"/>
  <c r="AX699" i="1" s="1"/>
  <c r="AX700" i="1" s="1"/>
  <c r="AX701" i="1" s="1"/>
  <c r="AX702" i="1" s="1"/>
  <c r="AX703" i="1" s="1"/>
  <c r="AX704" i="1" s="1"/>
  <c r="AX705" i="1" s="1"/>
  <c r="AX706" i="1" s="1"/>
  <c r="AX707" i="1" s="1"/>
  <c r="AX708" i="1" s="1"/>
  <c r="AX709" i="1" s="1"/>
  <c r="AX710" i="1" s="1"/>
  <c r="AX711" i="1" s="1"/>
  <c r="AX712" i="1" s="1"/>
  <c r="AX713" i="1" s="1"/>
  <c r="AX714" i="1" s="1"/>
  <c r="AX715" i="1" s="1"/>
  <c r="AX716" i="1" s="1"/>
  <c r="AX717" i="1" s="1"/>
  <c r="AX718" i="1" s="1"/>
  <c r="AX719" i="1" s="1"/>
  <c r="AX720" i="1" s="1"/>
  <c r="AX721" i="1" s="1"/>
  <c r="AX722" i="1" s="1"/>
  <c r="AX723" i="1" s="1"/>
  <c r="AX724" i="1" s="1"/>
  <c r="AX725" i="1" s="1"/>
  <c r="AX726" i="1" s="1"/>
  <c r="AX727" i="1" s="1"/>
  <c r="AX728" i="1" s="1"/>
  <c r="AX729" i="1" s="1"/>
  <c r="AX730" i="1" s="1"/>
  <c r="AX731" i="1" s="1"/>
  <c r="AX732" i="1" s="1"/>
  <c r="AX733" i="1" s="1"/>
  <c r="AX734" i="1" s="1"/>
  <c r="AX735" i="1" s="1"/>
  <c r="AX736" i="1" s="1"/>
  <c r="AX737" i="1" s="1"/>
  <c r="AX738" i="1" s="1"/>
  <c r="AX739" i="1" s="1"/>
  <c r="AX740" i="1" s="1"/>
  <c r="AX741" i="1" s="1"/>
  <c r="AX742" i="1" s="1"/>
  <c r="AX743" i="1" s="1"/>
  <c r="AX744" i="1" s="1"/>
  <c r="AX745" i="1" s="1"/>
  <c r="AX746" i="1" s="1"/>
  <c r="AX747" i="1" s="1"/>
  <c r="AX748" i="1" s="1"/>
  <c r="AX749" i="1" s="1"/>
  <c r="AX750" i="1" s="1"/>
  <c r="AX751" i="1" s="1"/>
  <c r="AX752" i="1" s="1"/>
  <c r="AX753" i="1" s="1"/>
  <c r="AX754" i="1" s="1"/>
  <c r="AX755" i="1" s="1"/>
  <c r="AX756" i="1" s="1"/>
  <c r="AX757" i="1" s="1"/>
  <c r="AX758" i="1" s="1"/>
  <c r="AX759" i="1" s="1"/>
  <c r="AX760" i="1" s="1"/>
  <c r="AX761" i="1" s="1"/>
  <c r="AX762" i="1" s="1"/>
  <c r="AX763" i="1" s="1"/>
  <c r="AX764" i="1" s="1"/>
  <c r="AX765" i="1" s="1"/>
  <c r="AX766" i="1" s="1"/>
  <c r="AX767" i="1" s="1"/>
  <c r="AX768" i="1" s="1"/>
  <c r="AX769" i="1" s="1"/>
  <c r="AX770" i="1" s="1"/>
  <c r="AX771" i="1" s="1"/>
  <c r="AX772" i="1" s="1"/>
  <c r="AX773" i="1" s="1"/>
  <c r="AX774" i="1" s="1"/>
  <c r="AX775" i="1" s="1"/>
  <c r="AX776" i="1" s="1"/>
  <c r="AX777" i="1" s="1"/>
  <c r="AX778" i="1" s="1"/>
  <c r="AX779" i="1" s="1"/>
  <c r="AX780" i="1" s="1"/>
  <c r="AX781" i="1" s="1"/>
  <c r="AX782" i="1" s="1"/>
  <c r="AX783" i="1" s="1"/>
  <c r="AX784" i="1" s="1"/>
  <c r="AX785" i="1" s="1"/>
  <c r="AX786" i="1" s="1"/>
  <c r="AX787" i="1" s="1"/>
  <c r="AX788" i="1" s="1"/>
  <c r="AX789" i="1" s="1"/>
  <c r="AX790" i="1" s="1"/>
  <c r="AX791" i="1" s="1"/>
  <c r="AX792" i="1" s="1"/>
  <c r="AX793" i="1" s="1"/>
  <c r="AX794" i="1" s="1"/>
  <c r="AX795" i="1" s="1"/>
  <c r="AX796" i="1" s="1"/>
  <c r="AX797" i="1" s="1"/>
  <c r="AX798" i="1" s="1"/>
  <c r="AX799" i="1" s="1"/>
  <c r="AX800" i="1" s="1"/>
  <c r="AX801" i="1" s="1"/>
  <c r="AX802" i="1" s="1"/>
  <c r="AX803" i="1" s="1"/>
  <c r="AX804" i="1" s="1"/>
  <c r="AX805" i="1" s="1"/>
  <c r="AX806" i="1" s="1"/>
  <c r="AX807" i="1" s="1"/>
  <c r="AX808" i="1" s="1"/>
  <c r="AX809" i="1" s="1"/>
  <c r="AX810" i="1" s="1"/>
  <c r="AX811" i="1" s="1"/>
  <c r="AX812" i="1" s="1"/>
  <c r="AX813" i="1" s="1"/>
  <c r="AX814" i="1" s="1"/>
  <c r="AX815" i="1" s="1"/>
  <c r="AX816" i="1" s="1"/>
  <c r="AX817" i="1" s="1"/>
  <c r="AX818" i="1" s="1"/>
  <c r="AX819" i="1" s="1"/>
  <c r="AX820" i="1" s="1"/>
  <c r="AX821" i="1" s="1"/>
  <c r="AX822" i="1" s="1"/>
  <c r="AX823" i="1" s="1"/>
  <c r="AX824" i="1" s="1"/>
  <c r="AX825" i="1" s="1"/>
  <c r="AX826" i="1" s="1"/>
  <c r="AX827" i="1" s="1"/>
  <c r="AX828" i="1" s="1"/>
  <c r="AX829" i="1" s="1"/>
  <c r="AX830" i="1" s="1"/>
  <c r="AX831" i="1" s="1"/>
  <c r="AX832" i="1" s="1"/>
  <c r="AX833" i="1" s="1"/>
  <c r="AX834" i="1" s="1"/>
  <c r="AX835" i="1" s="1"/>
  <c r="AX836" i="1" s="1"/>
  <c r="AX837" i="1" s="1"/>
  <c r="AX838" i="1" s="1"/>
  <c r="AX839" i="1" s="1"/>
  <c r="AX840" i="1" s="1"/>
  <c r="AX841" i="1" s="1"/>
  <c r="AX842" i="1" s="1"/>
  <c r="AX843" i="1" s="1"/>
  <c r="AX844" i="1" s="1"/>
  <c r="AX845" i="1" s="1"/>
  <c r="AX846" i="1" s="1"/>
  <c r="AX847" i="1" s="1"/>
  <c r="AX848" i="1" s="1"/>
  <c r="AX849" i="1" s="1"/>
  <c r="AX850" i="1" s="1"/>
  <c r="AX851" i="1" s="1"/>
  <c r="AX852" i="1" s="1"/>
  <c r="AX853" i="1" s="1"/>
  <c r="AX854" i="1" s="1"/>
  <c r="AX855" i="1" s="1"/>
  <c r="AX856" i="1" s="1"/>
  <c r="AX857" i="1" s="1"/>
  <c r="AX858" i="1" s="1"/>
  <c r="AX859" i="1" s="1"/>
  <c r="AX860" i="1" s="1"/>
  <c r="AX861" i="1" s="1"/>
  <c r="AX862" i="1" s="1"/>
  <c r="AX863" i="1" s="1"/>
  <c r="AX864" i="1" s="1"/>
  <c r="AX865" i="1" s="1"/>
  <c r="AX866" i="1" s="1"/>
  <c r="AX867" i="1" s="1"/>
  <c r="AX868" i="1" s="1"/>
  <c r="AX869" i="1" s="1"/>
  <c r="AX870" i="1" s="1"/>
  <c r="AX871" i="1" s="1"/>
  <c r="AX872" i="1" s="1"/>
  <c r="AX873" i="1" s="1"/>
  <c r="AX874" i="1" s="1"/>
  <c r="AX875" i="1" s="1"/>
  <c r="AX876" i="1" s="1"/>
  <c r="AX877" i="1" s="1"/>
  <c r="AX878" i="1" s="1"/>
  <c r="AX879" i="1" s="1"/>
  <c r="AX880" i="1" s="1"/>
  <c r="AX881" i="1" s="1"/>
  <c r="AX882" i="1" s="1"/>
  <c r="AX883" i="1" s="1"/>
  <c r="AX884" i="1" s="1"/>
  <c r="AX885" i="1" s="1"/>
  <c r="AX886" i="1" s="1"/>
  <c r="AX887" i="1" s="1"/>
  <c r="AX888" i="1" s="1"/>
  <c r="AX889" i="1" s="1"/>
  <c r="AX890" i="1" s="1"/>
  <c r="AX891" i="1" s="1"/>
  <c r="AX892" i="1" s="1"/>
  <c r="AX893" i="1" s="1"/>
  <c r="AX894" i="1" s="1"/>
  <c r="AX895" i="1" s="1"/>
  <c r="AX896" i="1" s="1"/>
  <c r="AX897" i="1" s="1"/>
  <c r="AX898" i="1" s="1"/>
  <c r="AX899" i="1" s="1"/>
  <c r="AX900" i="1" s="1"/>
  <c r="AX901" i="1" s="1"/>
  <c r="AX902" i="1" s="1"/>
  <c r="AX903" i="1" s="1"/>
  <c r="AX904" i="1" s="1"/>
  <c r="AX905" i="1" s="1"/>
  <c r="AX906" i="1" s="1"/>
  <c r="AX907" i="1" s="1"/>
  <c r="AX908" i="1" s="1"/>
  <c r="AX909" i="1" s="1"/>
  <c r="AX910" i="1" s="1"/>
  <c r="AX911" i="1" s="1"/>
  <c r="AX912" i="1" s="1"/>
  <c r="AX913" i="1" s="1"/>
  <c r="AX914" i="1" s="1"/>
  <c r="AX915" i="1" s="1"/>
  <c r="AX916" i="1" s="1"/>
  <c r="AX917" i="1" s="1"/>
  <c r="AX918" i="1" s="1"/>
  <c r="AX919" i="1" s="1"/>
  <c r="AX920" i="1" s="1"/>
  <c r="AX921" i="1" s="1"/>
  <c r="AX922" i="1" s="1"/>
  <c r="AW26" i="1"/>
  <c r="AW27" i="1" s="1"/>
  <c r="AW28" i="1" s="1"/>
  <c r="AW29" i="1" s="1"/>
  <c r="AW30" i="1" s="1"/>
  <c r="AW31" i="1" s="1"/>
  <c r="AW32" i="1" s="1"/>
  <c r="AW33" i="1" s="1"/>
  <c r="AW34" i="1" s="1"/>
  <c r="AW35" i="1" s="1"/>
  <c r="AW36" i="1" s="1"/>
  <c r="AW37" i="1" s="1"/>
  <c r="AW38" i="1" s="1"/>
  <c r="AW39" i="1" s="1"/>
  <c r="AW40" i="1" s="1"/>
  <c r="AW41" i="1" s="1"/>
  <c r="AW42" i="1" s="1"/>
  <c r="AW43" i="1" s="1"/>
  <c r="AW44" i="1" s="1"/>
  <c r="AW45" i="1" s="1"/>
  <c r="AW46" i="1" s="1"/>
  <c r="AW47" i="1" s="1"/>
  <c r="AW48" i="1" s="1"/>
  <c r="AW49" i="1" s="1"/>
  <c r="AW50" i="1" s="1"/>
  <c r="AW51" i="1" s="1"/>
  <c r="AW52" i="1" s="1"/>
  <c r="AW53" i="1" s="1"/>
  <c r="AW54" i="1" s="1"/>
  <c r="AW55" i="1" s="1"/>
  <c r="AW56" i="1" s="1"/>
  <c r="AW57" i="1" s="1"/>
  <c r="AW58" i="1" s="1"/>
  <c r="AW59" i="1" s="1"/>
  <c r="AW60" i="1" s="1"/>
  <c r="AW61" i="1" s="1"/>
  <c r="AW62" i="1" s="1"/>
  <c r="AW63" i="1" s="1"/>
  <c r="AW64" i="1" s="1"/>
  <c r="AW65" i="1" s="1"/>
  <c r="AW66" i="1" s="1"/>
  <c r="AW67" i="1" s="1"/>
  <c r="AW68" i="1" s="1"/>
  <c r="AW69" i="1" s="1"/>
  <c r="AW70" i="1" s="1"/>
  <c r="AW71" i="1" s="1"/>
  <c r="AW72" i="1" s="1"/>
  <c r="AW73" i="1" s="1"/>
  <c r="AW74" i="1" s="1"/>
  <c r="AW75" i="1" s="1"/>
  <c r="AW76" i="1" s="1"/>
  <c r="AW77" i="1" s="1"/>
  <c r="AW78" i="1" s="1"/>
  <c r="AW79" i="1" s="1"/>
  <c r="AW80" i="1" s="1"/>
  <c r="AW81" i="1" s="1"/>
  <c r="AW82" i="1" s="1"/>
  <c r="AW83" i="1" s="1"/>
  <c r="AW84" i="1" s="1"/>
  <c r="AW85" i="1" s="1"/>
  <c r="AW87" i="1" s="1"/>
  <c r="AW88" i="1" s="1"/>
  <c r="AW89" i="1" s="1"/>
  <c r="AW90" i="1" s="1"/>
  <c r="AW91" i="1" s="1"/>
  <c r="AW92" i="1" s="1"/>
  <c r="AW93" i="1" s="1"/>
  <c r="AW94" i="1" s="1"/>
  <c r="AW95" i="1" s="1"/>
  <c r="AW96" i="1" s="1"/>
  <c r="AW97" i="1" s="1"/>
  <c r="AW98" i="1" s="1"/>
  <c r="AW99" i="1" s="1"/>
  <c r="AW100" i="1" s="1"/>
  <c r="AW101" i="1" s="1"/>
  <c r="AW102" i="1" s="1"/>
  <c r="AW103" i="1" s="1"/>
  <c r="AW104" i="1" s="1"/>
  <c r="AW105" i="1" s="1"/>
  <c r="AW106" i="1" s="1"/>
  <c r="AW107" i="1" s="1"/>
  <c r="AW108" i="1" s="1"/>
  <c r="AW109" i="1" s="1"/>
  <c r="AW110" i="1" s="1"/>
  <c r="AW111" i="1" s="1"/>
  <c r="AW112" i="1" s="1"/>
  <c r="AW113" i="1" s="1"/>
  <c r="AW114" i="1" s="1"/>
  <c r="AW115" i="1" s="1"/>
  <c r="AW116" i="1" s="1"/>
  <c r="AW117" i="1" s="1"/>
  <c r="AW118" i="1" s="1"/>
  <c r="AW119" i="1" s="1"/>
  <c r="AW120" i="1" s="1"/>
  <c r="AW121" i="1" s="1"/>
  <c r="AW122" i="1" s="1"/>
  <c r="AW123" i="1" s="1"/>
  <c r="AW124" i="1" s="1"/>
  <c r="AW125" i="1" s="1"/>
  <c r="AW126" i="1" s="1"/>
  <c r="AW127" i="1" s="1"/>
  <c r="AW128" i="1" s="1"/>
  <c r="AW129" i="1" s="1"/>
  <c r="AW130" i="1" s="1"/>
  <c r="AW131" i="1" s="1"/>
  <c r="AW132" i="1" s="1"/>
  <c r="AW133" i="1" s="1"/>
  <c r="AW134" i="1" s="1"/>
  <c r="AW135" i="1" s="1"/>
  <c r="AW136" i="1" s="1"/>
  <c r="AW137" i="1" s="1"/>
  <c r="AW138" i="1" s="1"/>
  <c r="AW139" i="1" s="1"/>
  <c r="AW140" i="1" s="1"/>
  <c r="AW141" i="1" s="1"/>
  <c r="AW142" i="1" s="1"/>
  <c r="AW143" i="1" s="1"/>
  <c r="AW144" i="1" s="1"/>
  <c r="AW145" i="1" s="1"/>
  <c r="AW146" i="1" s="1"/>
  <c r="AW147" i="1" s="1"/>
  <c r="AW148" i="1" s="1"/>
  <c r="AW149" i="1" s="1"/>
  <c r="AW150" i="1" s="1"/>
  <c r="AW151" i="1" s="1"/>
  <c r="AW152" i="1" s="1"/>
  <c r="AW153" i="1" s="1"/>
  <c r="AW154" i="1" s="1"/>
  <c r="AW155" i="1" s="1"/>
  <c r="AW156" i="1" s="1"/>
  <c r="AW157" i="1" s="1"/>
  <c r="AW158" i="1" s="1"/>
  <c r="AW159" i="1" s="1"/>
  <c r="AW160" i="1" s="1"/>
  <c r="AW161" i="1" s="1"/>
  <c r="AW162" i="1" s="1"/>
  <c r="AW163" i="1" s="1"/>
  <c r="AW164" i="1" s="1"/>
  <c r="AW165" i="1" s="1"/>
  <c r="AW166" i="1" s="1"/>
  <c r="AW167" i="1" s="1"/>
  <c r="AW168" i="1" s="1"/>
  <c r="AW169" i="1" s="1"/>
  <c r="AW170" i="1" s="1"/>
  <c r="AW171" i="1" s="1"/>
  <c r="AW172" i="1" s="1"/>
  <c r="AW173" i="1" s="1"/>
  <c r="AW174" i="1" s="1"/>
  <c r="AW175" i="1" s="1"/>
  <c r="AW176" i="1" s="1"/>
  <c r="AW177" i="1" s="1"/>
  <c r="AW178" i="1" s="1"/>
  <c r="AW179" i="1" s="1"/>
  <c r="AW180" i="1" s="1"/>
  <c r="AW181" i="1" s="1"/>
  <c r="AW182" i="1" s="1"/>
  <c r="AW183" i="1" s="1"/>
  <c r="AW184" i="1" s="1"/>
  <c r="AW185" i="1" s="1"/>
  <c r="AW186" i="1" s="1"/>
  <c r="AW187" i="1" s="1"/>
  <c r="AW188" i="1" s="1"/>
  <c r="AW189" i="1" s="1"/>
  <c r="AW190" i="1" s="1"/>
  <c r="AW191" i="1" s="1"/>
  <c r="AW192" i="1" s="1"/>
  <c r="AW193" i="1" s="1"/>
  <c r="AW194" i="1" s="1"/>
  <c r="AW195" i="1" s="1"/>
  <c r="AW196" i="1" s="1"/>
  <c r="AW197" i="1" s="1"/>
  <c r="AW198" i="1" s="1"/>
  <c r="AW199" i="1" s="1"/>
  <c r="AW200" i="1" s="1"/>
  <c r="AW201" i="1" s="1"/>
  <c r="AW202" i="1" s="1"/>
  <c r="AW203" i="1" s="1"/>
  <c r="AW204" i="1" s="1"/>
  <c r="AW205" i="1" s="1"/>
  <c r="AW206" i="1" s="1"/>
  <c r="AW207" i="1" s="1"/>
  <c r="AW208" i="1" s="1"/>
  <c r="AW209" i="1" s="1"/>
  <c r="AW210" i="1" s="1"/>
  <c r="AW211" i="1" s="1"/>
  <c r="AW212" i="1" s="1"/>
  <c r="AW213" i="1" s="1"/>
  <c r="AW214" i="1" s="1"/>
  <c r="AW215" i="1" s="1"/>
  <c r="AW216" i="1" s="1"/>
  <c r="AW217" i="1" s="1"/>
  <c r="AW218" i="1" s="1"/>
  <c r="AW219" i="1" s="1"/>
  <c r="AW220" i="1" s="1"/>
  <c r="AW221" i="1" s="1"/>
  <c r="AW222" i="1" s="1"/>
  <c r="AW223" i="1" s="1"/>
  <c r="AW224" i="1" s="1"/>
  <c r="AW225" i="1" s="1"/>
  <c r="AW226" i="1" s="1"/>
  <c r="AW227" i="1" s="1"/>
  <c r="AW228" i="1" s="1"/>
  <c r="AW229" i="1" s="1"/>
  <c r="AW230" i="1" s="1"/>
  <c r="AW231" i="1" s="1"/>
  <c r="AW232" i="1" s="1"/>
  <c r="AW233" i="1" s="1"/>
  <c r="AW234" i="1" s="1"/>
  <c r="AW235" i="1" s="1"/>
  <c r="AW236" i="1" s="1"/>
  <c r="AW237" i="1" s="1"/>
  <c r="AW238" i="1" s="1"/>
  <c r="AW239" i="1" s="1"/>
  <c r="AW240" i="1" s="1"/>
  <c r="AW241" i="1" s="1"/>
  <c r="AW242" i="1" s="1"/>
  <c r="AW243" i="1" s="1"/>
  <c r="AW244" i="1" s="1"/>
  <c r="AW245" i="1" s="1"/>
  <c r="AW246" i="1" s="1"/>
  <c r="AW247" i="1" s="1"/>
  <c r="AW248" i="1" s="1"/>
  <c r="AW249" i="1" s="1"/>
  <c r="AW250" i="1" s="1"/>
  <c r="AW251" i="1" s="1"/>
  <c r="AW252" i="1" s="1"/>
  <c r="AW253" i="1" s="1"/>
  <c r="AW254" i="1" s="1"/>
  <c r="AW255" i="1" s="1"/>
  <c r="AW256" i="1" s="1"/>
  <c r="AW257" i="1" s="1"/>
  <c r="AW258" i="1" s="1"/>
  <c r="AW259" i="1" s="1"/>
  <c r="AW260" i="1" s="1"/>
  <c r="AW261" i="1" s="1"/>
  <c r="AW262" i="1" s="1"/>
  <c r="AW263" i="1" s="1"/>
  <c r="AW264" i="1" s="1"/>
  <c r="AW265" i="1" s="1"/>
  <c r="AW266" i="1" s="1"/>
  <c r="AW267" i="1" s="1"/>
  <c r="AW268" i="1" s="1"/>
  <c r="AW269" i="1" s="1"/>
  <c r="AW270" i="1" s="1"/>
  <c r="AW271" i="1" s="1"/>
  <c r="AW272" i="1" s="1"/>
  <c r="AW273" i="1" s="1"/>
  <c r="AW274" i="1" s="1"/>
  <c r="AW275" i="1" s="1"/>
  <c r="AW276" i="1" s="1"/>
  <c r="AW277" i="1" s="1"/>
  <c r="AW278" i="1" s="1"/>
  <c r="AW279" i="1" s="1"/>
  <c r="AW280" i="1" s="1"/>
  <c r="AW281" i="1" s="1"/>
  <c r="AW282" i="1" s="1"/>
  <c r="AW283" i="1" s="1"/>
  <c r="AW284" i="1" s="1"/>
  <c r="AW285" i="1" s="1"/>
  <c r="AW286" i="1" s="1"/>
  <c r="AW287" i="1" s="1"/>
  <c r="AW288" i="1" s="1"/>
  <c r="AW289" i="1" s="1"/>
  <c r="AW290" i="1" s="1"/>
  <c r="AW291" i="1" s="1"/>
  <c r="AW292" i="1" s="1"/>
  <c r="AW293" i="1" s="1"/>
  <c r="AW294" i="1" s="1"/>
  <c r="AW295" i="1" s="1"/>
  <c r="AW296" i="1" s="1"/>
  <c r="AW297" i="1" s="1"/>
  <c r="AW298" i="1" s="1"/>
  <c r="AW299" i="1" s="1"/>
  <c r="AW300" i="1" s="1"/>
  <c r="AW301" i="1" s="1"/>
  <c r="AW302" i="1" s="1"/>
  <c r="AW303" i="1" s="1"/>
  <c r="AW304" i="1" s="1"/>
  <c r="AW305" i="1" s="1"/>
  <c r="AW306" i="1" s="1"/>
  <c r="AW307" i="1" s="1"/>
  <c r="AW308" i="1" s="1"/>
  <c r="AW309" i="1" s="1"/>
  <c r="AW310" i="1" s="1"/>
  <c r="AW311" i="1" s="1"/>
  <c r="AW312" i="1" s="1"/>
  <c r="AW313" i="1" s="1"/>
  <c r="AW314" i="1" s="1"/>
  <c r="AW315" i="1" s="1"/>
  <c r="AW316" i="1" s="1"/>
  <c r="AW317" i="1" s="1"/>
  <c r="AW318" i="1" s="1"/>
  <c r="AW319" i="1" s="1"/>
  <c r="AW320" i="1" s="1"/>
  <c r="AW321" i="1" s="1"/>
  <c r="AW322" i="1" s="1"/>
  <c r="AW323" i="1" s="1"/>
  <c r="AW324" i="1" s="1"/>
  <c r="AW325" i="1" s="1"/>
  <c r="AW326" i="1" s="1"/>
  <c r="AW327" i="1" s="1"/>
  <c r="AW328" i="1" s="1"/>
  <c r="AW329" i="1" s="1"/>
  <c r="AW330" i="1" s="1"/>
  <c r="AW331" i="1" s="1"/>
  <c r="AW332" i="1" s="1"/>
  <c r="AW333" i="1" s="1"/>
  <c r="AW334" i="1" s="1"/>
  <c r="AW335" i="1" s="1"/>
  <c r="AW336" i="1" s="1"/>
  <c r="AW337" i="1" s="1"/>
  <c r="AW338" i="1" s="1"/>
  <c r="AW339" i="1" s="1"/>
  <c r="AW340" i="1" s="1"/>
  <c r="AW341" i="1" s="1"/>
  <c r="AW342" i="1" s="1"/>
  <c r="AW343" i="1" s="1"/>
  <c r="AW344" i="1" s="1"/>
  <c r="AW345" i="1" s="1"/>
  <c r="AW346" i="1" s="1"/>
  <c r="AW347" i="1" s="1"/>
  <c r="AW348" i="1" s="1"/>
  <c r="AW349" i="1" s="1"/>
  <c r="AW350" i="1" s="1"/>
  <c r="AW351" i="1" s="1"/>
  <c r="AW352" i="1" s="1"/>
  <c r="AW353" i="1" s="1"/>
  <c r="AW354" i="1" s="1"/>
  <c r="AW355" i="1" s="1"/>
  <c r="AW356" i="1" s="1"/>
  <c r="AW357" i="1" s="1"/>
  <c r="AW358" i="1" s="1"/>
  <c r="AW359" i="1" s="1"/>
  <c r="AW360" i="1" s="1"/>
  <c r="AW361" i="1" s="1"/>
  <c r="AW362" i="1" s="1"/>
  <c r="AW363" i="1" s="1"/>
  <c r="AW364" i="1" s="1"/>
  <c r="AW365" i="1" s="1"/>
  <c r="AW366" i="1" s="1"/>
  <c r="AW367" i="1" s="1"/>
  <c r="AW368" i="1" s="1"/>
  <c r="AW369" i="1" s="1"/>
  <c r="AW370" i="1" s="1"/>
  <c r="AW371" i="1" s="1"/>
  <c r="AW372" i="1" s="1"/>
  <c r="AW373" i="1" s="1"/>
  <c r="AW374" i="1" s="1"/>
  <c r="AW375" i="1" s="1"/>
  <c r="AW376" i="1" s="1"/>
  <c r="AW377" i="1" s="1"/>
  <c r="AW378" i="1" s="1"/>
  <c r="AW379" i="1" s="1"/>
  <c r="AW380" i="1" s="1"/>
  <c r="AW381" i="1" s="1"/>
  <c r="AW382" i="1" s="1"/>
  <c r="AW383" i="1" s="1"/>
  <c r="AW384" i="1" s="1"/>
  <c r="AW385" i="1" s="1"/>
  <c r="AW386" i="1" s="1"/>
  <c r="AW387" i="1" s="1"/>
  <c r="AW388" i="1" s="1"/>
  <c r="AW389" i="1" s="1"/>
  <c r="AW390" i="1" s="1"/>
  <c r="AW391" i="1" s="1"/>
  <c r="AW392" i="1" s="1"/>
  <c r="AW393" i="1" s="1"/>
  <c r="AW394" i="1" s="1"/>
  <c r="AW395" i="1" s="1"/>
  <c r="AW396" i="1" s="1"/>
  <c r="AW397" i="1" s="1"/>
  <c r="AW398" i="1" s="1"/>
  <c r="AW399" i="1" s="1"/>
  <c r="AW400" i="1" s="1"/>
  <c r="AW401" i="1" s="1"/>
  <c r="AW402" i="1" s="1"/>
  <c r="AW403" i="1" s="1"/>
  <c r="AW404" i="1" s="1"/>
  <c r="AW405" i="1" s="1"/>
  <c r="AW406" i="1" s="1"/>
  <c r="AW407" i="1" s="1"/>
  <c r="AW408" i="1" s="1"/>
  <c r="AW409" i="1" s="1"/>
  <c r="AW410" i="1" s="1"/>
  <c r="AW411" i="1" s="1"/>
  <c r="AW412" i="1" s="1"/>
  <c r="AW413" i="1" s="1"/>
  <c r="AW414" i="1" s="1"/>
  <c r="AW415" i="1" s="1"/>
  <c r="AW416" i="1" s="1"/>
  <c r="AW417" i="1" s="1"/>
  <c r="AW418" i="1" s="1"/>
  <c r="AW419" i="1" s="1"/>
  <c r="AW420" i="1" s="1"/>
  <c r="AW421" i="1" s="1"/>
  <c r="AW422" i="1" s="1"/>
  <c r="AW423" i="1" s="1"/>
  <c r="AW424" i="1" s="1"/>
  <c r="AW425" i="1" s="1"/>
  <c r="AW426" i="1" s="1"/>
  <c r="AW427" i="1" s="1"/>
  <c r="AW428" i="1" s="1"/>
  <c r="AW429" i="1" s="1"/>
  <c r="AW430" i="1" s="1"/>
  <c r="AW431" i="1" s="1"/>
  <c r="AW432" i="1" s="1"/>
  <c r="AW433" i="1" s="1"/>
  <c r="AW434" i="1" s="1"/>
  <c r="AW435" i="1" s="1"/>
  <c r="AW436" i="1" s="1"/>
  <c r="AW437" i="1" s="1"/>
  <c r="AW438" i="1" s="1"/>
  <c r="AW439" i="1" s="1"/>
  <c r="AW440" i="1" s="1"/>
  <c r="AW441" i="1" s="1"/>
  <c r="AW442" i="1" s="1"/>
  <c r="AW443" i="1" s="1"/>
  <c r="AW444" i="1" s="1"/>
  <c r="AW445" i="1" s="1"/>
  <c r="AW446" i="1" s="1"/>
  <c r="AW447" i="1" s="1"/>
  <c r="AW448" i="1" s="1"/>
  <c r="AW449" i="1" s="1"/>
  <c r="AW450" i="1" s="1"/>
  <c r="AW451" i="1" s="1"/>
  <c r="AW452" i="1" s="1"/>
  <c r="AW453" i="1" s="1"/>
  <c r="AW454" i="1" s="1"/>
  <c r="AW455" i="1" s="1"/>
  <c r="AW456" i="1" s="1"/>
  <c r="AW457" i="1" s="1"/>
  <c r="AW458" i="1" s="1"/>
  <c r="AW459" i="1" s="1"/>
  <c r="AW460" i="1" s="1"/>
  <c r="AW461" i="1" s="1"/>
  <c r="AW462" i="1" s="1"/>
  <c r="AW463" i="1" s="1"/>
  <c r="AW464" i="1" s="1"/>
  <c r="AW465" i="1" s="1"/>
  <c r="AW466" i="1" s="1"/>
  <c r="AW467" i="1" s="1"/>
  <c r="AW468" i="1" s="1"/>
  <c r="AW469" i="1" s="1"/>
  <c r="AW470" i="1" s="1"/>
  <c r="AW471" i="1" s="1"/>
  <c r="AW472" i="1" s="1"/>
  <c r="AW473" i="1" s="1"/>
  <c r="AW474" i="1" s="1"/>
  <c r="AW475" i="1" s="1"/>
  <c r="AW476" i="1" s="1"/>
  <c r="AW477" i="1" s="1"/>
  <c r="AW478" i="1" s="1"/>
  <c r="AW479" i="1" s="1"/>
  <c r="AW480" i="1" s="1"/>
  <c r="AW481" i="1" s="1"/>
  <c r="AW482" i="1" s="1"/>
  <c r="AW483" i="1" s="1"/>
  <c r="AW484" i="1" s="1"/>
  <c r="AW485" i="1" s="1"/>
  <c r="AW486" i="1" s="1"/>
  <c r="AW487" i="1" s="1"/>
  <c r="AW488" i="1" s="1"/>
  <c r="AW489" i="1" s="1"/>
  <c r="AW490" i="1" s="1"/>
  <c r="AW491" i="1" s="1"/>
  <c r="AW492" i="1" s="1"/>
  <c r="AW493" i="1" s="1"/>
  <c r="AW494" i="1" s="1"/>
  <c r="AW495" i="1" s="1"/>
  <c r="AW496" i="1" s="1"/>
  <c r="AW497" i="1" s="1"/>
  <c r="AW498" i="1" s="1"/>
  <c r="AW499" i="1" s="1"/>
  <c r="AW500" i="1" s="1"/>
  <c r="AW501" i="1" s="1"/>
  <c r="AW502" i="1" s="1"/>
  <c r="AW503" i="1" s="1"/>
  <c r="AW504" i="1" s="1"/>
  <c r="AW505" i="1" s="1"/>
  <c r="AW506" i="1" s="1"/>
  <c r="AW507" i="1" s="1"/>
  <c r="AW508" i="1" s="1"/>
  <c r="AW509" i="1" s="1"/>
  <c r="AW510" i="1" s="1"/>
  <c r="AW511" i="1" s="1"/>
  <c r="AW512" i="1" s="1"/>
  <c r="AW513" i="1" s="1"/>
  <c r="AW514" i="1" s="1"/>
  <c r="AW515" i="1" s="1"/>
  <c r="AW516" i="1" s="1"/>
  <c r="AW517" i="1" s="1"/>
  <c r="AW518" i="1" s="1"/>
  <c r="AW519" i="1" s="1"/>
  <c r="AW520" i="1" s="1"/>
  <c r="AW521" i="1" s="1"/>
  <c r="AW522" i="1" s="1"/>
  <c r="AW523" i="1" s="1"/>
  <c r="AW524" i="1" s="1"/>
  <c r="AW525" i="1" s="1"/>
  <c r="AW526" i="1" s="1"/>
  <c r="AW527" i="1" s="1"/>
  <c r="AW528" i="1" s="1"/>
  <c r="AW529" i="1" s="1"/>
  <c r="AW530" i="1" s="1"/>
  <c r="AW531" i="1" s="1"/>
  <c r="AW532" i="1" s="1"/>
  <c r="AW533" i="1" s="1"/>
  <c r="AW534" i="1" s="1"/>
  <c r="AW535" i="1" s="1"/>
  <c r="AW536" i="1" s="1"/>
  <c r="AW537" i="1" s="1"/>
  <c r="AW538" i="1" s="1"/>
  <c r="AW539" i="1" s="1"/>
  <c r="AW540" i="1" s="1"/>
  <c r="AW541" i="1" s="1"/>
  <c r="AW542" i="1" s="1"/>
  <c r="AW543" i="1" s="1"/>
  <c r="AW544" i="1" s="1"/>
  <c r="AW545" i="1" s="1"/>
  <c r="AW546" i="1" s="1"/>
  <c r="AW547" i="1" s="1"/>
  <c r="AW548" i="1" s="1"/>
  <c r="AW549" i="1" s="1"/>
  <c r="AW550" i="1" s="1"/>
  <c r="AW551" i="1" s="1"/>
  <c r="AW552" i="1" s="1"/>
  <c r="AW553" i="1" s="1"/>
  <c r="AW554" i="1" s="1"/>
  <c r="AW555" i="1" s="1"/>
  <c r="AW556" i="1" s="1"/>
  <c r="AW557" i="1" s="1"/>
  <c r="AW558" i="1" s="1"/>
  <c r="AW559" i="1" s="1"/>
  <c r="AW560" i="1" s="1"/>
  <c r="AW561" i="1" s="1"/>
  <c r="AW562" i="1" s="1"/>
  <c r="AW563" i="1" s="1"/>
  <c r="AW564" i="1" s="1"/>
  <c r="AW565" i="1" s="1"/>
  <c r="AW566" i="1" s="1"/>
  <c r="AW567" i="1" s="1"/>
  <c r="AW568" i="1" s="1"/>
  <c r="AW569" i="1" s="1"/>
  <c r="AW570" i="1" s="1"/>
  <c r="AW571" i="1" s="1"/>
  <c r="AW572" i="1" s="1"/>
  <c r="AW573" i="1" s="1"/>
  <c r="AW574" i="1" s="1"/>
  <c r="AW575" i="1" s="1"/>
  <c r="AW576" i="1" s="1"/>
  <c r="AW577" i="1" s="1"/>
  <c r="AW578" i="1" s="1"/>
  <c r="AW579" i="1" s="1"/>
  <c r="AW580" i="1" s="1"/>
  <c r="AW581" i="1" s="1"/>
  <c r="AW582" i="1" s="1"/>
  <c r="AW583" i="1" s="1"/>
  <c r="AW584" i="1" s="1"/>
  <c r="AW585" i="1" s="1"/>
  <c r="AW586" i="1" s="1"/>
  <c r="AW587" i="1" s="1"/>
  <c r="AW588" i="1" s="1"/>
  <c r="AW589" i="1" s="1"/>
  <c r="AW590" i="1" s="1"/>
  <c r="AW591" i="1" s="1"/>
  <c r="AW592" i="1" s="1"/>
  <c r="AW593" i="1" s="1"/>
  <c r="AW594" i="1" s="1"/>
  <c r="AW595" i="1" s="1"/>
  <c r="AW596" i="1" s="1"/>
  <c r="AW597" i="1" s="1"/>
  <c r="AW598" i="1" s="1"/>
  <c r="AW599" i="1" s="1"/>
  <c r="AW600" i="1" s="1"/>
  <c r="AW601" i="1" s="1"/>
  <c r="AW602" i="1" s="1"/>
  <c r="AW603" i="1" s="1"/>
  <c r="AW604" i="1" s="1"/>
  <c r="AW605" i="1" s="1"/>
  <c r="AW606" i="1" s="1"/>
  <c r="AW607" i="1" s="1"/>
  <c r="AW608" i="1" s="1"/>
  <c r="AW609" i="1" s="1"/>
  <c r="AW610" i="1" s="1"/>
  <c r="AW611" i="1" s="1"/>
  <c r="AW612" i="1" s="1"/>
  <c r="AW613" i="1" s="1"/>
  <c r="AW614" i="1" s="1"/>
  <c r="AW615" i="1" s="1"/>
  <c r="AW616" i="1" s="1"/>
  <c r="AW617" i="1" s="1"/>
  <c r="AW618" i="1" s="1"/>
  <c r="AW619" i="1" s="1"/>
  <c r="AW620" i="1" s="1"/>
  <c r="AW621" i="1" s="1"/>
  <c r="AW622" i="1" s="1"/>
  <c r="AW623" i="1" s="1"/>
  <c r="AW624" i="1" s="1"/>
  <c r="AW625" i="1" s="1"/>
  <c r="AW626" i="1" s="1"/>
  <c r="AW627" i="1" s="1"/>
  <c r="AW628" i="1" s="1"/>
  <c r="AW629" i="1" s="1"/>
  <c r="AW630" i="1" s="1"/>
  <c r="AW631" i="1" s="1"/>
  <c r="AW632" i="1" s="1"/>
  <c r="AW633" i="1" s="1"/>
  <c r="AW634" i="1" s="1"/>
  <c r="AW635" i="1" s="1"/>
  <c r="AW636" i="1" s="1"/>
  <c r="AW637" i="1" s="1"/>
  <c r="AW638" i="1" s="1"/>
  <c r="AW639" i="1" s="1"/>
  <c r="AW640" i="1" s="1"/>
  <c r="AW641" i="1" s="1"/>
  <c r="AW642" i="1" s="1"/>
  <c r="AW643" i="1" s="1"/>
  <c r="AW644" i="1" s="1"/>
  <c r="AW645" i="1" s="1"/>
  <c r="AW646" i="1" s="1"/>
  <c r="AW647" i="1" s="1"/>
  <c r="AW648" i="1" s="1"/>
  <c r="AW649" i="1" s="1"/>
  <c r="AW650" i="1" s="1"/>
  <c r="AW651" i="1" s="1"/>
  <c r="AW652" i="1" s="1"/>
  <c r="AW653" i="1" s="1"/>
  <c r="AW654" i="1" s="1"/>
  <c r="AW655" i="1" s="1"/>
  <c r="AW656" i="1" s="1"/>
  <c r="AW657" i="1" s="1"/>
  <c r="AW658" i="1" s="1"/>
  <c r="AW659" i="1" s="1"/>
  <c r="AW660" i="1" s="1"/>
  <c r="AW661" i="1" s="1"/>
  <c r="AW662" i="1" s="1"/>
  <c r="AW663" i="1" s="1"/>
  <c r="AW664" i="1" s="1"/>
  <c r="AW665" i="1" s="1"/>
  <c r="AW666" i="1" s="1"/>
  <c r="AW667" i="1" s="1"/>
  <c r="AW668" i="1" s="1"/>
  <c r="AW669" i="1" s="1"/>
  <c r="AW670" i="1" s="1"/>
  <c r="AW671" i="1" s="1"/>
  <c r="AW672" i="1" s="1"/>
  <c r="AW673" i="1" s="1"/>
  <c r="AW674" i="1" s="1"/>
  <c r="AW675" i="1" s="1"/>
  <c r="AW676" i="1" s="1"/>
  <c r="AW677" i="1" s="1"/>
  <c r="AW678" i="1" s="1"/>
  <c r="AW679" i="1" s="1"/>
  <c r="AW680" i="1" s="1"/>
  <c r="AW681" i="1" s="1"/>
  <c r="AW682" i="1" s="1"/>
  <c r="AW683" i="1" s="1"/>
  <c r="AW684" i="1" s="1"/>
  <c r="AW685" i="1" s="1"/>
  <c r="AW686" i="1" s="1"/>
  <c r="AW687" i="1" s="1"/>
  <c r="AW688" i="1" s="1"/>
  <c r="AW689" i="1" s="1"/>
  <c r="AW690" i="1" s="1"/>
  <c r="AW691" i="1" s="1"/>
  <c r="AW692" i="1" s="1"/>
  <c r="AW693" i="1" s="1"/>
  <c r="AW694" i="1" s="1"/>
  <c r="AW695" i="1" s="1"/>
  <c r="AW696" i="1" s="1"/>
  <c r="AW697" i="1" s="1"/>
  <c r="AW698" i="1" s="1"/>
  <c r="AW699" i="1" s="1"/>
  <c r="AW700" i="1" s="1"/>
  <c r="AW701" i="1" s="1"/>
  <c r="AW702" i="1" s="1"/>
  <c r="AW703" i="1" s="1"/>
  <c r="AW704" i="1" s="1"/>
  <c r="AW705" i="1" s="1"/>
  <c r="AW706" i="1" s="1"/>
  <c r="AW707" i="1" s="1"/>
  <c r="AW708" i="1" s="1"/>
  <c r="AW709" i="1" s="1"/>
  <c r="AW710" i="1" s="1"/>
  <c r="AW711" i="1" s="1"/>
  <c r="AW712" i="1" s="1"/>
  <c r="AW713" i="1" s="1"/>
  <c r="AW714" i="1" s="1"/>
  <c r="AW715" i="1" s="1"/>
  <c r="AW716" i="1" s="1"/>
  <c r="AW717" i="1" s="1"/>
  <c r="AW718" i="1" s="1"/>
  <c r="AW719" i="1" s="1"/>
  <c r="AW720" i="1" s="1"/>
  <c r="AW721" i="1" s="1"/>
  <c r="AW722" i="1" s="1"/>
  <c r="AW723" i="1" s="1"/>
  <c r="AW724" i="1" s="1"/>
  <c r="AW725" i="1" s="1"/>
  <c r="AW726" i="1" s="1"/>
  <c r="AW727" i="1" s="1"/>
  <c r="AW728" i="1" s="1"/>
  <c r="AW729" i="1" s="1"/>
  <c r="AW730" i="1" s="1"/>
  <c r="AW731" i="1" s="1"/>
  <c r="AW732" i="1" s="1"/>
  <c r="AW733" i="1" s="1"/>
  <c r="AW734" i="1" s="1"/>
  <c r="AW735" i="1" s="1"/>
  <c r="AW736" i="1" s="1"/>
  <c r="AW737" i="1" s="1"/>
  <c r="AW738" i="1" s="1"/>
  <c r="AW739" i="1" s="1"/>
  <c r="AW740" i="1" s="1"/>
  <c r="AW741" i="1" s="1"/>
  <c r="AW742" i="1" s="1"/>
  <c r="AW743" i="1" s="1"/>
  <c r="AW744" i="1" s="1"/>
  <c r="AW745" i="1" s="1"/>
  <c r="AW746" i="1" s="1"/>
  <c r="AW747" i="1" s="1"/>
  <c r="AW748" i="1" s="1"/>
  <c r="AW749" i="1" s="1"/>
  <c r="AW750" i="1" s="1"/>
  <c r="AW751" i="1" s="1"/>
  <c r="AW752" i="1" s="1"/>
  <c r="AW753" i="1" s="1"/>
  <c r="AW754" i="1" s="1"/>
  <c r="AW755" i="1" s="1"/>
  <c r="AW756" i="1" s="1"/>
  <c r="AW757" i="1" s="1"/>
  <c r="AW758" i="1" s="1"/>
  <c r="AW759" i="1" s="1"/>
  <c r="AW760" i="1" s="1"/>
  <c r="AW761" i="1" s="1"/>
  <c r="AW762" i="1" s="1"/>
  <c r="AU26" i="1"/>
  <c r="AU27" i="1" s="1"/>
  <c r="AU28" i="1" s="1"/>
  <c r="AU29" i="1" s="1"/>
  <c r="AU30" i="1" s="1"/>
  <c r="AU31" i="1" s="1"/>
  <c r="AU32" i="1" s="1"/>
  <c r="AU33" i="1" s="1"/>
  <c r="AU34" i="1" s="1"/>
  <c r="AU35" i="1" s="1"/>
  <c r="AU36" i="1" s="1"/>
  <c r="AU37" i="1" s="1"/>
  <c r="AU38" i="1" s="1"/>
  <c r="AU39" i="1" s="1"/>
  <c r="AU40" i="1" s="1"/>
  <c r="AU41" i="1" s="1"/>
  <c r="AU42" i="1" s="1"/>
  <c r="AU43" i="1" s="1"/>
  <c r="AU44" i="1" s="1"/>
  <c r="AU45" i="1" s="1"/>
  <c r="AU46" i="1" s="1"/>
  <c r="AU47" i="1" s="1"/>
  <c r="AU48" i="1" s="1"/>
  <c r="AU49" i="1" s="1"/>
  <c r="AU50" i="1" s="1"/>
  <c r="AU51" i="1" s="1"/>
  <c r="AU52" i="1" s="1"/>
  <c r="AU53" i="1" s="1"/>
  <c r="AU54" i="1" s="1"/>
  <c r="AU55" i="1" s="1"/>
  <c r="AU56" i="1" s="1"/>
  <c r="AU57" i="1" s="1"/>
  <c r="AU58" i="1" s="1"/>
  <c r="AU59" i="1" s="1"/>
  <c r="AU60" i="1" s="1"/>
  <c r="AU61" i="1" s="1"/>
  <c r="AU62" i="1" s="1"/>
  <c r="AU63" i="1" s="1"/>
  <c r="AU64" i="1" s="1"/>
  <c r="AU65" i="1" s="1"/>
  <c r="AU66" i="1" s="1"/>
  <c r="AU67" i="1" s="1"/>
  <c r="AU68" i="1" s="1"/>
  <c r="AU69" i="1" s="1"/>
  <c r="AU70" i="1" s="1"/>
  <c r="AU71" i="1" s="1"/>
  <c r="AU72" i="1" s="1"/>
  <c r="AU73" i="1" s="1"/>
  <c r="AU74" i="1" s="1"/>
  <c r="AU75" i="1" s="1"/>
  <c r="AU76" i="1" s="1"/>
  <c r="AU77" i="1" s="1"/>
  <c r="AU78" i="1" s="1"/>
  <c r="AU79" i="1" s="1"/>
  <c r="AU80" i="1" s="1"/>
  <c r="AU81" i="1" s="1"/>
  <c r="AU82" i="1" s="1"/>
  <c r="AU83" i="1" s="1"/>
  <c r="AU84" i="1" s="1"/>
  <c r="AU85" i="1" s="1"/>
  <c r="AU87" i="1" s="1"/>
  <c r="AU88" i="1" s="1"/>
  <c r="AU89" i="1" s="1"/>
  <c r="AU90" i="1" s="1"/>
  <c r="AU91" i="1" s="1"/>
  <c r="AU92" i="1" s="1"/>
  <c r="AU93" i="1" s="1"/>
  <c r="AU94" i="1" s="1"/>
  <c r="AU95" i="1" s="1"/>
  <c r="AU96" i="1" s="1"/>
  <c r="AU97" i="1" s="1"/>
  <c r="AU98" i="1" s="1"/>
  <c r="AU99" i="1" s="1"/>
  <c r="AU100" i="1" s="1"/>
  <c r="AU101" i="1" s="1"/>
  <c r="AU102" i="1" s="1"/>
  <c r="AU103" i="1" s="1"/>
  <c r="AU104" i="1" s="1"/>
  <c r="AU105" i="1" s="1"/>
  <c r="AU106" i="1" s="1"/>
  <c r="AU107" i="1" s="1"/>
  <c r="AU108" i="1" s="1"/>
  <c r="AU109" i="1" s="1"/>
  <c r="AU110" i="1" s="1"/>
  <c r="AU111" i="1" s="1"/>
  <c r="AU112" i="1" s="1"/>
  <c r="AU113" i="1" s="1"/>
  <c r="AU114" i="1" s="1"/>
  <c r="AU115" i="1" s="1"/>
  <c r="AU116" i="1" s="1"/>
  <c r="AU117" i="1" s="1"/>
  <c r="AU118" i="1" s="1"/>
  <c r="AU119" i="1" s="1"/>
  <c r="AU120" i="1" s="1"/>
  <c r="AU121" i="1" s="1"/>
  <c r="AU122" i="1" s="1"/>
  <c r="AU123" i="1" s="1"/>
  <c r="AU124" i="1" s="1"/>
  <c r="AU125" i="1" s="1"/>
  <c r="AU126" i="1" s="1"/>
  <c r="AU127" i="1" s="1"/>
  <c r="AU128" i="1" s="1"/>
  <c r="AU129" i="1" s="1"/>
  <c r="AU130" i="1" s="1"/>
  <c r="AU131" i="1" s="1"/>
  <c r="AU132" i="1" s="1"/>
  <c r="AU133" i="1" s="1"/>
  <c r="AU134" i="1" s="1"/>
  <c r="AU135" i="1" s="1"/>
  <c r="AU136" i="1" s="1"/>
  <c r="AU137" i="1" s="1"/>
  <c r="AU138" i="1" s="1"/>
  <c r="AU139" i="1" s="1"/>
  <c r="AU140" i="1" s="1"/>
  <c r="AU141" i="1" s="1"/>
  <c r="AU142" i="1" s="1"/>
  <c r="AU143" i="1" s="1"/>
  <c r="AU144" i="1" s="1"/>
  <c r="AU145" i="1" s="1"/>
  <c r="AU146" i="1" s="1"/>
  <c r="AU147" i="1" s="1"/>
  <c r="AU148" i="1" s="1"/>
  <c r="AU149" i="1" s="1"/>
  <c r="AU150" i="1" s="1"/>
  <c r="AU151" i="1" s="1"/>
  <c r="AU152" i="1" s="1"/>
  <c r="AU153" i="1" s="1"/>
  <c r="AU154" i="1" s="1"/>
  <c r="AU155" i="1" s="1"/>
  <c r="AU156" i="1" s="1"/>
  <c r="AU157" i="1" s="1"/>
  <c r="AU158" i="1" s="1"/>
  <c r="AU159" i="1" s="1"/>
  <c r="AU160" i="1" s="1"/>
  <c r="AU161" i="1" s="1"/>
  <c r="AU162" i="1" s="1"/>
  <c r="AU163" i="1" s="1"/>
  <c r="AU164" i="1" s="1"/>
  <c r="AU165" i="1" s="1"/>
  <c r="AU166" i="1" s="1"/>
  <c r="AU167" i="1" s="1"/>
  <c r="AU168" i="1" s="1"/>
  <c r="AU169" i="1" s="1"/>
  <c r="AU170" i="1" s="1"/>
  <c r="AU171" i="1" s="1"/>
  <c r="AU172" i="1" s="1"/>
  <c r="AU173" i="1" s="1"/>
  <c r="AU174" i="1" s="1"/>
  <c r="AU175" i="1" s="1"/>
  <c r="AU176" i="1" s="1"/>
  <c r="AU177" i="1" s="1"/>
  <c r="AU178" i="1" s="1"/>
  <c r="AU179" i="1" s="1"/>
  <c r="AU180" i="1" s="1"/>
  <c r="AU181" i="1" s="1"/>
  <c r="AU182" i="1" s="1"/>
  <c r="AU183" i="1" s="1"/>
  <c r="AU184" i="1" s="1"/>
  <c r="AU185" i="1" s="1"/>
  <c r="AU186" i="1" s="1"/>
  <c r="AU187" i="1" s="1"/>
  <c r="AU188" i="1" s="1"/>
  <c r="AU189" i="1" s="1"/>
  <c r="AU190" i="1" s="1"/>
  <c r="AU191" i="1" s="1"/>
  <c r="AU192" i="1" s="1"/>
  <c r="AU193" i="1" s="1"/>
  <c r="AU194" i="1" s="1"/>
  <c r="AU195" i="1" s="1"/>
  <c r="AU196" i="1" s="1"/>
  <c r="AU197" i="1" s="1"/>
  <c r="AU198" i="1" s="1"/>
  <c r="AU199" i="1" s="1"/>
  <c r="AU200" i="1" s="1"/>
  <c r="AU201" i="1" s="1"/>
  <c r="AU202" i="1" s="1"/>
  <c r="AU203" i="1" s="1"/>
  <c r="AU204" i="1" s="1"/>
  <c r="AU205" i="1" s="1"/>
  <c r="AU206" i="1" s="1"/>
  <c r="AU207" i="1" s="1"/>
  <c r="AU208" i="1" s="1"/>
  <c r="AU209" i="1" s="1"/>
  <c r="AU210" i="1" s="1"/>
  <c r="AU211" i="1" s="1"/>
  <c r="AU212" i="1" s="1"/>
  <c r="AU213" i="1" s="1"/>
  <c r="AU214" i="1" s="1"/>
  <c r="AU215" i="1" s="1"/>
  <c r="AU216" i="1" s="1"/>
  <c r="AU217" i="1" s="1"/>
  <c r="AU218" i="1" s="1"/>
  <c r="AU219" i="1" s="1"/>
  <c r="AU220" i="1" s="1"/>
  <c r="AU221" i="1" s="1"/>
  <c r="AU222" i="1" s="1"/>
  <c r="AU223" i="1" s="1"/>
  <c r="AU224" i="1" s="1"/>
  <c r="AU225" i="1" s="1"/>
  <c r="AU226" i="1" s="1"/>
  <c r="AU227" i="1" s="1"/>
  <c r="AU228" i="1" s="1"/>
  <c r="AU229" i="1" s="1"/>
  <c r="AU230" i="1" s="1"/>
  <c r="AU231" i="1" s="1"/>
  <c r="AU232" i="1" s="1"/>
  <c r="AU233" i="1" s="1"/>
  <c r="AU234" i="1" s="1"/>
  <c r="AU235" i="1" s="1"/>
  <c r="AU236" i="1" s="1"/>
  <c r="AU237" i="1" s="1"/>
  <c r="AU238" i="1" s="1"/>
  <c r="AU239" i="1" s="1"/>
  <c r="AU240" i="1" s="1"/>
  <c r="AU241" i="1" s="1"/>
  <c r="AU242" i="1" s="1"/>
  <c r="AU243" i="1" s="1"/>
  <c r="AU244" i="1" s="1"/>
  <c r="AU245" i="1" s="1"/>
  <c r="AU246" i="1" s="1"/>
  <c r="AU247" i="1" s="1"/>
  <c r="AU248" i="1" s="1"/>
  <c r="AU249" i="1" s="1"/>
  <c r="AU250" i="1" s="1"/>
  <c r="AU251" i="1" s="1"/>
  <c r="AU252" i="1" s="1"/>
  <c r="AU253" i="1" s="1"/>
  <c r="AU254" i="1" s="1"/>
  <c r="AU255" i="1" s="1"/>
  <c r="AU256" i="1" s="1"/>
  <c r="AU257" i="1" s="1"/>
  <c r="AU258" i="1" s="1"/>
  <c r="AU259" i="1" s="1"/>
  <c r="AU260" i="1" s="1"/>
  <c r="AU261" i="1" s="1"/>
  <c r="AU262" i="1" s="1"/>
  <c r="AU263" i="1" s="1"/>
  <c r="AU264" i="1" s="1"/>
  <c r="AU265" i="1" s="1"/>
  <c r="AU266" i="1" s="1"/>
  <c r="AU267" i="1" s="1"/>
  <c r="AU268" i="1" s="1"/>
  <c r="AU269" i="1" s="1"/>
  <c r="AU270" i="1" s="1"/>
  <c r="AU271" i="1" s="1"/>
  <c r="AU272" i="1" s="1"/>
  <c r="AU273" i="1" s="1"/>
  <c r="AU274" i="1" s="1"/>
  <c r="AU275" i="1" s="1"/>
  <c r="AU276" i="1" s="1"/>
  <c r="AU277" i="1" s="1"/>
  <c r="AU278" i="1" s="1"/>
  <c r="AU279" i="1" s="1"/>
  <c r="AU280" i="1" s="1"/>
  <c r="AU281" i="1" s="1"/>
  <c r="AU282" i="1" s="1"/>
  <c r="AU283" i="1" s="1"/>
  <c r="AU284" i="1" s="1"/>
  <c r="AU285" i="1" s="1"/>
  <c r="AU286" i="1" s="1"/>
  <c r="AU287" i="1" s="1"/>
  <c r="AU288" i="1" s="1"/>
  <c r="AU289" i="1" s="1"/>
  <c r="AU290" i="1" s="1"/>
  <c r="AU291" i="1" s="1"/>
  <c r="AU292" i="1" s="1"/>
  <c r="AU293" i="1" s="1"/>
  <c r="AU294" i="1" s="1"/>
  <c r="AU295" i="1" s="1"/>
  <c r="AU296" i="1" s="1"/>
  <c r="AU297" i="1" s="1"/>
  <c r="AU298" i="1" s="1"/>
  <c r="AU299" i="1" s="1"/>
  <c r="AU300" i="1" s="1"/>
  <c r="AU301" i="1" s="1"/>
  <c r="AU302" i="1" s="1"/>
  <c r="AU303" i="1" s="1"/>
  <c r="AU304" i="1" s="1"/>
  <c r="AU305" i="1" s="1"/>
  <c r="AU306" i="1" s="1"/>
  <c r="AU307" i="1" s="1"/>
  <c r="AU308" i="1" s="1"/>
  <c r="AU309" i="1" s="1"/>
  <c r="AU310" i="1" s="1"/>
  <c r="AU311" i="1" s="1"/>
  <c r="AU312" i="1" s="1"/>
  <c r="AU313" i="1" s="1"/>
  <c r="AU314" i="1" s="1"/>
  <c r="AU315" i="1" s="1"/>
  <c r="AU316" i="1" s="1"/>
  <c r="AU317" i="1" s="1"/>
  <c r="AU318" i="1" s="1"/>
  <c r="AU319" i="1" s="1"/>
  <c r="AU320" i="1" s="1"/>
  <c r="AU321" i="1" s="1"/>
  <c r="AU322" i="1" s="1"/>
  <c r="AU323" i="1" s="1"/>
  <c r="AU324" i="1" s="1"/>
  <c r="AU325" i="1" s="1"/>
  <c r="AU326" i="1" s="1"/>
  <c r="AU327" i="1" s="1"/>
  <c r="AU328" i="1" s="1"/>
  <c r="AU329" i="1" s="1"/>
  <c r="AU330" i="1" s="1"/>
  <c r="AU331" i="1" s="1"/>
  <c r="AU332" i="1" s="1"/>
  <c r="AU333" i="1" s="1"/>
  <c r="AU334" i="1" s="1"/>
  <c r="AU335" i="1" s="1"/>
  <c r="AU336" i="1" s="1"/>
  <c r="AU337" i="1" s="1"/>
  <c r="AU338" i="1" s="1"/>
  <c r="AU339" i="1" s="1"/>
  <c r="AU340" i="1" s="1"/>
  <c r="AU341" i="1" s="1"/>
  <c r="AU342" i="1" s="1"/>
  <c r="AU343" i="1" s="1"/>
  <c r="AU344" i="1" s="1"/>
  <c r="AU345" i="1" s="1"/>
  <c r="AU346" i="1" s="1"/>
  <c r="AU347" i="1" s="1"/>
  <c r="AU348" i="1" s="1"/>
  <c r="AU349" i="1" s="1"/>
  <c r="AU350" i="1" s="1"/>
  <c r="AU351" i="1" s="1"/>
  <c r="AU352" i="1" s="1"/>
  <c r="AU353" i="1" s="1"/>
  <c r="AU354" i="1" s="1"/>
  <c r="AU355" i="1" s="1"/>
  <c r="AU356" i="1" s="1"/>
  <c r="AU357" i="1" s="1"/>
  <c r="AU358" i="1" s="1"/>
  <c r="AU359" i="1" s="1"/>
  <c r="AU360" i="1" s="1"/>
  <c r="AU361" i="1" s="1"/>
  <c r="AU362" i="1" s="1"/>
  <c r="AU363" i="1" s="1"/>
  <c r="AU364" i="1" s="1"/>
  <c r="AU365" i="1" s="1"/>
  <c r="AU366" i="1" s="1"/>
  <c r="AU367" i="1" s="1"/>
  <c r="AU368" i="1" s="1"/>
  <c r="AU369" i="1" s="1"/>
  <c r="AU370" i="1" s="1"/>
  <c r="AU371" i="1" s="1"/>
  <c r="AU372" i="1" s="1"/>
  <c r="AU373" i="1" s="1"/>
  <c r="AU374" i="1" s="1"/>
  <c r="AU375" i="1" s="1"/>
  <c r="AU376" i="1" s="1"/>
  <c r="AU377" i="1" s="1"/>
  <c r="AU378" i="1" s="1"/>
  <c r="AU379" i="1" s="1"/>
  <c r="AU380" i="1" s="1"/>
  <c r="AU381" i="1" s="1"/>
  <c r="AU382" i="1" s="1"/>
  <c r="AU383" i="1" s="1"/>
  <c r="AU384" i="1" s="1"/>
  <c r="AU385" i="1" s="1"/>
  <c r="AU386" i="1" s="1"/>
  <c r="AU387" i="1" s="1"/>
  <c r="AU388" i="1" s="1"/>
  <c r="AU389" i="1" s="1"/>
  <c r="AU390" i="1" s="1"/>
  <c r="AU391" i="1" s="1"/>
  <c r="AU392" i="1" s="1"/>
  <c r="AU393" i="1" s="1"/>
  <c r="AU394" i="1" s="1"/>
  <c r="AU395" i="1" s="1"/>
  <c r="AU396" i="1" s="1"/>
  <c r="AU397" i="1" s="1"/>
  <c r="AU398" i="1" s="1"/>
  <c r="AU399" i="1" s="1"/>
  <c r="AU400" i="1" s="1"/>
  <c r="AU401" i="1" s="1"/>
  <c r="AU402" i="1" s="1"/>
  <c r="AU403" i="1" s="1"/>
  <c r="AU404" i="1" s="1"/>
  <c r="AU405" i="1" s="1"/>
  <c r="AU406" i="1" s="1"/>
  <c r="AU407" i="1" s="1"/>
  <c r="AU408" i="1" s="1"/>
  <c r="AU409" i="1" s="1"/>
  <c r="AU410" i="1" s="1"/>
  <c r="AU411" i="1" s="1"/>
  <c r="AU412" i="1" s="1"/>
  <c r="AU413" i="1" s="1"/>
  <c r="AU414" i="1" s="1"/>
  <c r="AU415" i="1" s="1"/>
  <c r="AU416" i="1" s="1"/>
  <c r="AU417" i="1" s="1"/>
  <c r="AU418" i="1" s="1"/>
  <c r="AU419" i="1" s="1"/>
  <c r="AU420" i="1" s="1"/>
  <c r="AU421" i="1" s="1"/>
  <c r="AU422" i="1" s="1"/>
  <c r="AU423" i="1" s="1"/>
  <c r="AU424" i="1" s="1"/>
  <c r="AU425" i="1" s="1"/>
  <c r="AU426" i="1" s="1"/>
  <c r="AU427" i="1" s="1"/>
  <c r="AU428" i="1" s="1"/>
  <c r="AU429" i="1" s="1"/>
  <c r="AU430" i="1" s="1"/>
  <c r="AU431" i="1" s="1"/>
  <c r="AU432" i="1" s="1"/>
  <c r="AU433" i="1" s="1"/>
  <c r="AU434" i="1" s="1"/>
  <c r="AU435" i="1" s="1"/>
  <c r="AU436" i="1" s="1"/>
  <c r="AU437" i="1" s="1"/>
  <c r="AU438" i="1" s="1"/>
  <c r="AU439" i="1" s="1"/>
  <c r="AU440" i="1" s="1"/>
  <c r="AU441" i="1" s="1"/>
  <c r="AU442" i="1" s="1"/>
  <c r="AU443" i="1" s="1"/>
  <c r="AU444" i="1" s="1"/>
  <c r="AU445" i="1" s="1"/>
  <c r="AU446" i="1" s="1"/>
  <c r="AU447" i="1" s="1"/>
  <c r="AU448" i="1" s="1"/>
  <c r="AU449" i="1" s="1"/>
  <c r="AU450" i="1" s="1"/>
  <c r="AU451" i="1" s="1"/>
  <c r="AU452" i="1" s="1"/>
  <c r="AU453" i="1" s="1"/>
  <c r="AU454" i="1" s="1"/>
  <c r="AU455" i="1" s="1"/>
  <c r="AU456" i="1" s="1"/>
  <c r="AU457" i="1" s="1"/>
  <c r="AU458" i="1" s="1"/>
  <c r="AU459" i="1" s="1"/>
  <c r="AU460" i="1" s="1"/>
  <c r="AU461" i="1" s="1"/>
  <c r="AU462" i="1" s="1"/>
  <c r="AU463" i="1" s="1"/>
  <c r="AU464" i="1" s="1"/>
  <c r="AU465" i="1" s="1"/>
  <c r="AU466" i="1" s="1"/>
  <c r="AU467" i="1" s="1"/>
  <c r="AU468" i="1" s="1"/>
  <c r="AU469" i="1" s="1"/>
  <c r="AU470" i="1" s="1"/>
  <c r="AU471" i="1" s="1"/>
  <c r="AU472" i="1" s="1"/>
  <c r="AU473" i="1" s="1"/>
  <c r="AU474" i="1" s="1"/>
  <c r="AU475" i="1" s="1"/>
  <c r="AU476" i="1" s="1"/>
  <c r="AU477" i="1" s="1"/>
  <c r="AU478" i="1" s="1"/>
  <c r="AU479" i="1" s="1"/>
  <c r="AU480" i="1" s="1"/>
  <c r="AU481" i="1" s="1"/>
  <c r="AU482" i="1" s="1"/>
  <c r="AU483" i="1" s="1"/>
  <c r="AU484" i="1" s="1"/>
  <c r="AU485" i="1" s="1"/>
  <c r="AU486" i="1" s="1"/>
  <c r="AU487" i="1" s="1"/>
  <c r="AU488" i="1" s="1"/>
  <c r="AU489" i="1" s="1"/>
  <c r="AU490" i="1" s="1"/>
  <c r="AU491" i="1" s="1"/>
  <c r="AU492" i="1" s="1"/>
  <c r="AU493" i="1" s="1"/>
  <c r="AU494" i="1" s="1"/>
  <c r="AU495" i="1" s="1"/>
  <c r="AU496" i="1" s="1"/>
  <c r="AU497" i="1" s="1"/>
  <c r="AU498" i="1" s="1"/>
  <c r="AU499" i="1" s="1"/>
  <c r="AU500" i="1" s="1"/>
  <c r="AU501" i="1" s="1"/>
  <c r="AU502" i="1" s="1"/>
  <c r="AU503" i="1" s="1"/>
  <c r="AU504" i="1" s="1"/>
  <c r="AU505" i="1" s="1"/>
  <c r="AU506" i="1" s="1"/>
  <c r="AU507" i="1" s="1"/>
  <c r="AU508" i="1" s="1"/>
  <c r="AU509" i="1" s="1"/>
  <c r="AU510" i="1" s="1"/>
  <c r="AU511" i="1" s="1"/>
  <c r="AU512" i="1" s="1"/>
  <c r="AU513" i="1" s="1"/>
  <c r="AU514" i="1" s="1"/>
  <c r="AU515" i="1" s="1"/>
  <c r="AU516" i="1" s="1"/>
  <c r="AU517" i="1" s="1"/>
  <c r="AU518" i="1" s="1"/>
  <c r="AU519" i="1" s="1"/>
  <c r="AU520" i="1" s="1"/>
  <c r="AU521" i="1" s="1"/>
  <c r="AU522" i="1" s="1"/>
  <c r="AU523" i="1" s="1"/>
  <c r="AU524" i="1" s="1"/>
  <c r="AU525" i="1" s="1"/>
  <c r="AU526" i="1" s="1"/>
  <c r="AU527" i="1" s="1"/>
  <c r="AU528" i="1" s="1"/>
  <c r="AU529" i="1" s="1"/>
  <c r="AU530" i="1" s="1"/>
  <c r="AU531" i="1" s="1"/>
  <c r="AU532" i="1" s="1"/>
  <c r="AU533" i="1" s="1"/>
  <c r="AU534" i="1" s="1"/>
  <c r="AU535" i="1" s="1"/>
  <c r="AU536" i="1" s="1"/>
  <c r="AU537" i="1" s="1"/>
  <c r="AU538" i="1" s="1"/>
  <c r="AU539" i="1" s="1"/>
  <c r="AU540" i="1" s="1"/>
  <c r="AU541" i="1" s="1"/>
  <c r="AU542" i="1" s="1"/>
  <c r="AU543" i="1" s="1"/>
  <c r="AU544" i="1" s="1"/>
  <c r="AU545" i="1" s="1"/>
  <c r="AU546" i="1" s="1"/>
  <c r="AU547" i="1" s="1"/>
  <c r="AU548" i="1" s="1"/>
  <c r="AU549" i="1" s="1"/>
  <c r="AU550" i="1" s="1"/>
  <c r="AU551" i="1" s="1"/>
  <c r="AU552" i="1" s="1"/>
  <c r="AU553" i="1" s="1"/>
  <c r="AU554" i="1" s="1"/>
  <c r="AU555" i="1" s="1"/>
  <c r="AU556" i="1" s="1"/>
  <c r="AU557" i="1" s="1"/>
  <c r="AU558" i="1" s="1"/>
  <c r="AU559" i="1" s="1"/>
  <c r="AU560" i="1" s="1"/>
  <c r="AU561" i="1" s="1"/>
  <c r="AU562" i="1" s="1"/>
  <c r="AU563" i="1" s="1"/>
  <c r="AU564" i="1" s="1"/>
  <c r="AU565" i="1" s="1"/>
  <c r="AU566" i="1" s="1"/>
  <c r="AU567" i="1" s="1"/>
  <c r="AU568" i="1" s="1"/>
  <c r="AU569" i="1" s="1"/>
  <c r="AU570" i="1" s="1"/>
  <c r="AU571" i="1" s="1"/>
  <c r="AU572" i="1" s="1"/>
  <c r="AU573" i="1" s="1"/>
  <c r="AU574" i="1" s="1"/>
  <c r="AU575" i="1" s="1"/>
  <c r="AU576" i="1" s="1"/>
  <c r="AU577" i="1" s="1"/>
  <c r="AU578" i="1" s="1"/>
  <c r="AU579" i="1" s="1"/>
  <c r="AU580" i="1" s="1"/>
  <c r="AU581" i="1" s="1"/>
  <c r="AU582" i="1" s="1"/>
  <c r="AU583" i="1" s="1"/>
  <c r="AU584" i="1" s="1"/>
  <c r="AU585" i="1" s="1"/>
  <c r="AU586" i="1" s="1"/>
  <c r="AU587" i="1" s="1"/>
  <c r="AU588" i="1" s="1"/>
  <c r="AU589" i="1" s="1"/>
  <c r="AU590" i="1" s="1"/>
  <c r="AU591" i="1" s="1"/>
  <c r="AU592" i="1" s="1"/>
  <c r="AU593" i="1" s="1"/>
  <c r="AU594" i="1" s="1"/>
  <c r="AU595" i="1" s="1"/>
  <c r="AU596" i="1" s="1"/>
  <c r="AU597" i="1" s="1"/>
  <c r="AU598" i="1" s="1"/>
  <c r="AU599" i="1" s="1"/>
  <c r="AU600" i="1" s="1"/>
  <c r="AU601" i="1" s="1"/>
  <c r="AU602" i="1" s="1"/>
  <c r="AU603" i="1" s="1"/>
  <c r="AU604" i="1" s="1"/>
  <c r="AU605" i="1" s="1"/>
  <c r="AU606" i="1" s="1"/>
  <c r="AU607" i="1" s="1"/>
  <c r="AU608" i="1" s="1"/>
  <c r="AU609" i="1" s="1"/>
  <c r="AU610" i="1" s="1"/>
  <c r="AU611" i="1" s="1"/>
  <c r="AU612" i="1" s="1"/>
  <c r="AU613" i="1" s="1"/>
  <c r="AU614" i="1" s="1"/>
  <c r="AU615" i="1" s="1"/>
  <c r="AU616" i="1" s="1"/>
  <c r="AU617" i="1" s="1"/>
  <c r="AU618" i="1" s="1"/>
  <c r="AU619" i="1" s="1"/>
  <c r="AU620" i="1" s="1"/>
  <c r="AU621" i="1" s="1"/>
  <c r="AU622" i="1" s="1"/>
  <c r="AU623" i="1" s="1"/>
  <c r="AU624" i="1" s="1"/>
  <c r="AU625" i="1" s="1"/>
  <c r="AU626" i="1" s="1"/>
  <c r="AU627" i="1" s="1"/>
  <c r="AU628" i="1" s="1"/>
  <c r="AU629" i="1" s="1"/>
  <c r="AU630" i="1" s="1"/>
  <c r="AU631" i="1" s="1"/>
  <c r="AU632" i="1" s="1"/>
  <c r="AU633" i="1" s="1"/>
  <c r="AU634" i="1" s="1"/>
  <c r="AU635" i="1" s="1"/>
  <c r="AU636" i="1" s="1"/>
  <c r="AU637" i="1" s="1"/>
  <c r="AU638" i="1" s="1"/>
  <c r="AU639" i="1" s="1"/>
  <c r="AU640" i="1" s="1"/>
  <c r="AU641" i="1" s="1"/>
  <c r="AU642" i="1" s="1"/>
  <c r="AU643" i="1" s="1"/>
  <c r="AU644" i="1" s="1"/>
  <c r="AU645" i="1" s="1"/>
  <c r="AU646" i="1" s="1"/>
  <c r="AU647" i="1" s="1"/>
  <c r="AU648" i="1" s="1"/>
  <c r="AU649" i="1" s="1"/>
  <c r="AU650" i="1" s="1"/>
  <c r="AU651" i="1" s="1"/>
  <c r="AU652" i="1" s="1"/>
  <c r="AU653" i="1" s="1"/>
  <c r="AU654" i="1" s="1"/>
  <c r="AU655" i="1" s="1"/>
  <c r="AU656" i="1" s="1"/>
  <c r="AU657" i="1" s="1"/>
  <c r="AU658" i="1" s="1"/>
  <c r="AU659" i="1" s="1"/>
  <c r="AU660" i="1" s="1"/>
  <c r="AU661" i="1" s="1"/>
  <c r="AU662" i="1" s="1"/>
  <c r="AU663" i="1" s="1"/>
  <c r="AU664" i="1" s="1"/>
  <c r="AU665" i="1" s="1"/>
  <c r="AU666" i="1" s="1"/>
  <c r="AU667" i="1" s="1"/>
  <c r="AU668" i="1" s="1"/>
  <c r="AU669" i="1" s="1"/>
  <c r="AU670" i="1" s="1"/>
  <c r="AU671" i="1" s="1"/>
  <c r="AU672" i="1" s="1"/>
  <c r="AU673" i="1" s="1"/>
  <c r="AU674" i="1" s="1"/>
  <c r="AU675" i="1" s="1"/>
  <c r="AU676" i="1" s="1"/>
  <c r="AU677" i="1" s="1"/>
  <c r="AU678" i="1" s="1"/>
  <c r="AU679" i="1" s="1"/>
  <c r="AU680" i="1" s="1"/>
  <c r="AU681" i="1" s="1"/>
  <c r="AU682" i="1" s="1"/>
  <c r="AU683" i="1" s="1"/>
  <c r="AU684" i="1" s="1"/>
  <c r="AU685" i="1" s="1"/>
  <c r="AU686" i="1" s="1"/>
  <c r="AU687" i="1" s="1"/>
  <c r="AU688" i="1" s="1"/>
  <c r="AU689" i="1" s="1"/>
  <c r="AU690" i="1" s="1"/>
  <c r="AU691" i="1" s="1"/>
  <c r="AU692" i="1" s="1"/>
  <c r="AU693" i="1" s="1"/>
  <c r="AU694" i="1" s="1"/>
  <c r="AU695" i="1" s="1"/>
  <c r="AU696" i="1" s="1"/>
  <c r="AU697" i="1" s="1"/>
  <c r="AU698" i="1" s="1"/>
  <c r="AU699" i="1" s="1"/>
  <c r="AU700" i="1" s="1"/>
  <c r="AU701" i="1" s="1"/>
  <c r="AU702" i="1" s="1"/>
  <c r="AU703" i="1" s="1"/>
  <c r="AU704" i="1" s="1"/>
  <c r="AU705" i="1" s="1"/>
  <c r="AU706" i="1" s="1"/>
  <c r="AU707" i="1" s="1"/>
  <c r="AU708" i="1" s="1"/>
  <c r="AU709" i="1" s="1"/>
  <c r="AU710" i="1" s="1"/>
  <c r="AU711" i="1" s="1"/>
  <c r="AU712" i="1" s="1"/>
  <c r="AU713" i="1" s="1"/>
  <c r="AU714" i="1" s="1"/>
  <c r="AU715" i="1" s="1"/>
  <c r="AU716" i="1" s="1"/>
  <c r="AU717" i="1" s="1"/>
  <c r="AU718" i="1" s="1"/>
  <c r="AU719" i="1" s="1"/>
  <c r="AU720" i="1" s="1"/>
  <c r="AU721" i="1" s="1"/>
  <c r="AU722" i="1" s="1"/>
  <c r="AU723" i="1" s="1"/>
  <c r="AU724" i="1" s="1"/>
  <c r="AU725" i="1" s="1"/>
  <c r="AU726" i="1" s="1"/>
  <c r="AU727" i="1" s="1"/>
  <c r="AU728" i="1" s="1"/>
  <c r="AU729" i="1" s="1"/>
  <c r="AU730" i="1" s="1"/>
  <c r="AU731" i="1" s="1"/>
  <c r="AU732" i="1" s="1"/>
  <c r="AU733" i="1" s="1"/>
  <c r="AU734" i="1" s="1"/>
  <c r="AU735" i="1" s="1"/>
  <c r="AU736" i="1" s="1"/>
  <c r="AU737" i="1" s="1"/>
  <c r="AU738" i="1" s="1"/>
  <c r="AU739" i="1" s="1"/>
  <c r="AU740" i="1" s="1"/>
  <c r="AU741" i="1" s="1"/>
  <c r="AU742" i="1" s="1"/>
  <c r="AU743" i="1" s="1"/>
  <c r="AU744" i="1" s="1"/>
  <c r="AU745" i="1" s="1"/>
  <c r="AU746" i="1" s="1"/>
  <c r="AU747" i="1" s="1"/>
  <c r="AU748" i="1" s="1"/>
  <c r="AU749" i="1" s="1"/>
  <c r="AU750" i="1" s="1"/>
  <c r="AU751" i="1" s="1"/>
  <c r="AU752" i="1" s="1"/>
  <c r="AU753" i="1" s="1"/>
  <c r="AU754" i="1" s="1"/>
  <c r="AU755" i="1" s="1"/>
  <c r="AU756" i="1" s="1"/>
  <c r="AU757" i="1" s="1"/>
  <c r="AU758" i="1" s="1"/>
  <c r="AU759" i="1" s="1"/>
  <c r="AU760" i="1" s="1"/>
  <c r="AU761" i="1" s="1"/>
  <c r="AU762" i="1" s="1"/>
  <c r="AU763" i="1" s="1"/>
  <c r="AU764" i="1" s="1"/>
  <c r="AU765" i="1" s="1"/>
  <c r="AU766" i="1" s="1"/>
  <c r="AU767" i="1" s="1"/>
  <c r="AU768" i="1" s="1"/>
  <c r="AU769" i="1" s="1"/>
  <c r="AU770" i="1" s="1"/>
  <c r="AU771" i="1" s="1"/>
  <c r="AU772" i="1" s="1"/>
  <c r="AU773" i="1" s="1"/>
  <c r="AU774" i="1" s="1"/>
  <c r="AU775" i="1" s="1"/>
  <c r="AU776" i="1" s="1"/>
  <c r="AU777" i="1" s="1"/>
  <c r="AU778" i="1" s="1"/>
  <c r="AU779" i="1" s="1"/>
  <c r="AU780" i="1" s="1"/>
  <c r="AU781" i="1" s="1"/>
  <c r="AU782" i="1" s="1"/>
  <c r="AU783" i="1" s="1"/>
  <c r="AU784" i="1" s="1"/>
  <c r="AU785" i="1" s="1"/>
  <c r="AU786" i="1" s="1"/>
  <c r="AU787" i="1" s="1"/>
  <c r="AU788" i="1" s="1"/>
  <c r="AU789" i="1" s="1"/>
  <c r="AU790" i="1" s="1"/>
  <c r="AU791" i="1" s="1"/>
  <c r="AU792" i="1" s="1"/>
  <c r="AU793" i="1" s="1"/>
  <c r="AU794" i="1" s="1"/>
  <c r="AU795" i="1" s="1"/>
  <c r="AU796" i="1" s="1"/>
  <c r="AU797" i="1" s="1"/>
  <c r="AU798" i="1" s="1"/>
  <c r="AU799" i="1" s="1"/>
  <c r="AU800" i="1" s="1"/>
  <c r="AU801" i="1" s="1"/>
  <c r="AU802" i="1" s="1"/>
  <c r="AU803" i="1" s="1"/>
  <c r="AU804" i="1" s="1"/>
  <c r="AU805" i="1" s="1"/>
  <c r="AU806" i="1" s="1"/>
  <c r="AU807" i="1" s="1"/>
  <c r="AU808" i="1" s="1"/>
  <c r="AU809" i="1" s="1"/>
  <c r="AU810" i="1" s="1"/>
  <c r="AU811" i="1" s="1"/>
  <c r="AU812" i="1" s="1"/>
  <c r="AU813" i="1" s="1"/>
  <c r="AU814" i="1" s="1"/>
  <c r="AU815" i="1" s="1"/>
  <c r="AU816" i="1" s="1"/>
  <c r="AU817" i="1" s="1"/>
  <c r="AU818" i="1" s="1"/>
  <c r="AU819" i="1" s="1"/>
  <c r="AU820" i="1" s="1"/>
  <c r="AU821" i="1" s="1"/>
  <c r="AU822" i="1" s="1"/>
  <c r="AU823" i="1" s="1"/>
  <c r="AU824" i="1" s="1"/>
  <c r="AU825" i="1" s="1"/>
  <c r="AU826" i="1" s="1"/>
  <c r="AT26" i="1"/>
  <c r="AT27" i="1" s="1"/>
  <c r="AT28" i="1" s="1"/>
  <c r="AT29" i="1" s="1"/>
  <c r="AT30" i="1" s="1"/>
  <c r="AT31" i="1" s="1"/>
  <c r="AT32" i="1" s="1"/>
  <c r="AT33" i="1" s="1"/>
  <c r="AT34" i="1" s="1"/>
  <c r="AT35" i="1" s="1"/>
  <c r="AT36" i="1" s="1"/>
  <c r="AT37" i="1" s="1"/>
  <c r="AT38" i="1" s="1"/>
  <c r="AT39" i="1" s="1"/>
  <c r="AT40" i="1" s="1"/>
  <c r="AT41" i="1" s="1"/>
  <c r="AT42" i="1" s="1"/>
  <c r="AT43" i="1" s="1"/>
  <c r="AT44" i="1" s="1"/>
  <c r="AT45" i="1" s="1"/>
  <c r="AT46" i="1" s="1"/>
  <c r="AT47" i="1" s="1"/>
  <c r="AT48" i="1" s="1"/>
  <c r="AT49" i="1" s="1"/>
  <c r="AT50" i="1" s="1"/>
  <c r="AT51" i="1" s="1"/>
  <c r="AT52" i="1" s="1"/>
  <c r="AT53" i="1" s="1"/>
  <c r="AT54" i="1" s="1"/>
  <c r="AT55" i="1" s="1"/>
  <c r="AT56" i="1" s="1"/>
  <c r="AT57" i="1" s="1"/>
  <c r="AT58" i="1" s="1"/>
  <c r="AT59" i="1" s="1"/>
  <c r="AT60" i="1" s="1"/>
  <c r="AT61" i="1" s="1"/>
  <c r="AT62" i="1" s="1"/>
  <c r="AT63" i="1" s="1"/>
  <c r="AT64" i="1" s="1"/>
  <c r="AT65" i="1" s="1"/>
  <c r="AT66" i="1" s="1"/>
  <c r="AT67" i="1" s="1"/>
  <c r="AT68" i="1" s="1"/>
  <c r="AT69" i="1" s="1"/>
  <c r="AT70" i="1" s="1"/>
  <c r="AT71" i="1" s="1"/>
  <c r="AT72" i="1" s="1"/>
  <c r="AT73" i="1" s="1"/>
  <c r="AT74" i="1" s="1"/>
  <c r="AT75" i="1" s="1"/>
  <c r="AT76" i="1" s="1"/>
  <c r="AT77" i="1" s="1"/>
  <c r="AT78" i="1" s="1"/>
  <c r="AT79" i="1" s="1"/>
  <c r="AT80" i="1" s="1"/>
  <c r="AT81" i="1" s="1"/>
  <c r="AT82" i="1" s="1"/>
  <c r="AT83" i="1" s="1"/>
  <c r="AT84" i="1" s="1"/>
  <c r="AT85" i="1" s="1"/>
  <c r="AT87" i="1" s="1"/>
  <c r="AT88" i="1" s="1"/>
  <c r="AT89" i="1" s="1"/>
  <c r="AT90" i="1" s="1"/>
  <c r="AT91" i="1" s="1"/>
  <c r="AT92" i="1" s="1"/>
  <c r="AT93" i="1" s="1"/>
  <c r="AT94" i="1" s="1"/>
  <c r="AT95" i="1" s="1"/>
  <c r="AT96" i="1" s="1"/>
  <c r="AT97" i="1" s="1"/>
  <c r="AT98" i="1" s="1"/>
  <c r="AT99" i="1" s="1"/>
  <c r="AT100" i="1" s="1"/>
  <c r="AT101" i="1" s="1"/>
  <c r="AT102" i="1" s="1"/>
  <c r="AT103" i="1" s="1"/>
  <c r="AT104" i="1" s="1"/>
  <c r="AT105" i="1" s="1"/>
  <c r="AT106" i="1" s="1"/>
  <c r="AT107" i="1" s="1"/>
  <c r="AT108" i="1" s="1"/>
  <c r="AT109" i="1" s="1"/>
  <c r="AT110" i="1" s="1"/>
  <c r="AT111" i="1" s="1"/>
  <c r="AT112" i="1" s="1"/>
  <c r="AT113" i="1" s="1"/>
  <c r="AT114" i="1" s="1"/>
  <c r="AT115" i="1" s="1"/>
  <c r="AT116" i="1" s="1"/>
  <c r="AT117" i="1" s="1"/>
  <c r="AT118" i="1" s="1"/>
  <c r="AT119" i="1" s="1"/>
  <c r="AT120" i="1" s="1"/>
  <c r="AT121" i="1" s="1"/>
  <c r="AT122" i="1" s="1"/>
  <c r="AT123" i="1" s="1"/>
  <c r="AT124" i="1" s="1"/>
  <c r="AT125" i="1" s="1"/>
  <c r="AT126" i="1" s="1"/>
  <c r="AT127" i="1" s="1"/>
  <c r="AT128" i="1" s="1"/>
  <c r="AT129" i="1" s="1"/>
  <c r="AT130" i="1" s="1"/>
  <c r="AT131" i="1" s="1"/>
  <c r="AT132" i="1" s="1"/>
  <c r="AT133" i="1" s="1"/>
  <c r="AT134" i="1" s="1"/>
  <c r="AT135" i="1" s="1"/>
  <c r="AT136" i="1" s="1"/>
  <c r="AT137" i="1" s="1"/>
  <c r="AT138" i="1" s="1"/>
  <c r="AT139" i="1" s="1"/>
  <c r="AT140" i="1" s="1"/>
  <c r="AT141" i="1" s="1"/>
  <c r="AT142" i="1" s="1"/>
  <c r="AT143" i="1" s="1"/>
  <c r="AT144" i="1" s="1"/>
  <c r="AT145" i="1" s="1"/>
  <c r="AT146" i="1" s="1"/>
  <c r="AT147" i="1" s="1"/>
  <c r="AT148" i="1" s="1"/>
  <c r="AT149" i="1" s="1"/>
  <c r="AT150" i="1" s="1"/>
  <c r="AT151" i="1" s="1"/>
  <c r="AT152" i="1" s="1"/>
  <c r="AT153" i="1" s="1"/>
  <c r="AT154" i="1" s="1"/>
  <c r="AT155" i="1" s="1"/>
  <c r="AT156" i="1" s="1"/>
  <c r="AT157" i="1" s="1"/>
  <c r="AT158" i="1" s="1"/>
  <c r="AT159" i="1" s="1"/>
  <c r="AT160" i="1" s="1"/>
  <c r="AT161" i="1" s="1"/>
  <c r="AT162" i="1" s="1"/>
  <c r="AT163" i="1" s="1"/>
  <c r="AT164" i="1" s="1"/>
  <c r="AT165" i="1" s="1"/>
  <c r="AT166" i="1" s="1"/>
  <c r="AT167" i="1" s="1"/>
  <c r="AT168" i="1" s="1"/>
  <c r="AT169" i="1" s="1"/>
  <c r="AT170" i="1" s="1"/>
  <c r="AT171" i="1" s="1"/>
  <c r="AT172" i="1" s="1"/>
  <c r="AT173" i="1" s="1"/>
  <c r="AT174" i="1" s="1"/>
  <c r="AT175" i="1" s="1"/>
  <c r="AT176" i="1" s="1"/>
  <c r="AT177" i="1" s="1"/>
  <c r="AT178" i="1" s="1"/>
  <c r="AT179" i="1" s="1"/>
  <c r="AT180" i="1" s="1"/>
  <c r="AT181" i="1" s="1"/>
  <c r="AT182" i="1" s="1"/>
  <c r="AT183" i="1" s="1"/>
  <c r="AT184" i="1" s="1"/>
  <c r="AT185" i="1" s="1"/>
  <c r="AT186" i="1" s="1"/>
  <c r="AT187" i="1" s="1"/>
  <c r="AT188" i="1" s="1"/>
  <c r="AT189" i="1" s="1"/>
  <c r="AT190" i="1" s="1"/>
  <c r="AT191" i="1" s="1"/>
  <c r="AT192" i="1" s="1"/>
  <c r="AT193" i="1" s="1"/>
  <c r="AT194" i="1" s="1"/>
  <c r="AT195" i="1" s="1"/>
  <c r="AT196" i="1" s="1"/>
  <c r="AT197" i="1" s="1"/>
  <c r="AT198" i="1" s="1"/>
  <c r="AT199" i="1" s="1"/>
  <c r="AT200" i="1" s="1"/>
  <c r="AT201" i="1" s="1"/>
  <c r="AT202" i="1" s="1"/>
  <c r="AT203" i="1" s="1"/>
  <c r="AT204" i="1" s="1"/>
  <c r="AT205" i="1" s="1"/>
  <c r="AT206" i="1" s="1"/>
  <c r="AT207" i="1" s="1"/>
  <c r="AT208" i="1" s="1"/>
  <c r="AT209" i="1" s="1"/>
  <c r="AT210" i="1" s="1"/>
  <c r="AT211" i="1" s="1"/>
  <c r="AT212" i="1" s="1"/>
  <c r="AT213" i="1" s="1"/>
  <c r="AT214" i="1" s="1"/>
  <c r="AT215" i="1" s="1"/>
  <c r="AT216" i="1" s="1"/>
  <c r="AT217" i="1" s="1"/>
  <c r="AT218" i="1" s="1"/>
  <c r="AT219" i="1" s="1"/>
  <c r="AT220" i="1" s="1"/>
  <c r="AT221" i="1" s="1"/>
  <c r="AT222" i="1" s="1"/>
  <c r="AT223" i="1" s="1"/>
  <c r="AT224" i="1" s="1"/>
  <c r="AT225" i="1" s="1"/>
  <c r="AT226" i="1" s="1"/>
  <c r="AT227" i="1" s="1"/>
  <c r="AT228" i="1" s="1"/>
  <c r="AT229" i="1" s="1"/>
  <c r="AT230" i="1" s="1"/>
  <c r="AT231" i="1" s="1"/>
  <c r="AT232" i="1" s="1"/>
  <c r="AT233" i="1" s="1"/>
  <c r="AT234" i="1" s="1"/>
  <c r="AT235" i="1" s="1"/>
  <c r="AT236" i="1" s="1"/>
  <c r="AT237" i="1" s="1"/>
  <c r="AT238" i="1" s="1"/>
  <c r="AT239" i="1" s="1"/>
  <c r="AT240" i="1" s="1"/>
  <c r="AT241" i="1" s="1"/>
  <c r="AT242" i="1" s="1"/>
  <c r="AT243" i="1" s="1"/>
  <c r="AT244" i="1" s="1"/>
  <c r="AT245" i="1" s="1"/>
  <c r="AT246" i="1" s="1"/>
  <c r="AT247" i="1" s="1"/>
  <c r="AT248" i="1" s="1"/>
  <c r="AT249" i="1" s="1"/>
  <c r="AT250" i="1" s="1"/>
  <c r="AT251" i="1" s="1"/>
  <c r="AT252" i="1" s="1"/>
  <c r="AT253" i="1" s="1"/>
  <c r="AT254" i="1" s="1"/>
  <c r="AT255" i="1" s="1"/>
  <c r="AT256" i="1" s="1"/>
  <c r="AT257" i="1" s="1"/>
  <c r="AT258" i="1" s="1"/>
  <c r="AT259" i="1" s="1"/>
  <c r="AT260" i="1" s="1"/>
  <c r="AT261" i="1" s="1"/>
  <c r="AT262" i="1" s="1"/>
  <c r="AT263" i="1" s="1"/>
  <c r="AT264" i="1" s="1"/>
  <c r="AT265" i="1" s="1"/>
  <c r="AT266" i="1" s="1"/>
  <c r="AT267" i="1" s="1"/>
  <c r="AT268" i="1" s="1"/>
  <c r="AT269" i="1" s="1"/>
  <c r="AT270" i="1" s="1"/>
  <c r="AT271" i="1" s="1"/>
  <c r="AT272" i="1" s="1"/>
  <c r="AT273" i="1" s="1"/>
  <c r="AT274" i="1" s="1"/>
  <c r="AT275" i="1" s="1"/>
  <c r="AT276" i="1" s="1"/>
  <c r="AT277" i="1" s="1"/>
  <c r="AT278" i="1" s="1"/>
  <c r="AT279" i="1" s="1"/>
  <c r="AT280" i="1" s="1"/>
  <c r="AT281" i="1" s="1"/>
  <c r="AT282" i="1" s="1"/>
  <c r="AT283" i="1" s="1"/>
  <c r="AT284" i="1" s="1"/>
  <c r="AT285" i="1" s="1"/>
  <c r="AT286" i="1" s="1"/>
  <c r="AT287" i="1" s="1"/>
  <c r="AT288" i="1" s="1"/>
  <c r="AT289" i="1" s="1"/>
  <c r="AT290" i="1" s="1"/>
  <c r="AT291" i="1" s="1"/>
  <c r="AT292" i="1" s="1"/>
  <c r="AT293" i="1" s="1"/>
  <c r="AT294" i="1" s="1"/>
  <c r="AT295" i="1" s="1"/>
  <c r="AT296" i="1" s="1"/>
  <c r="AT297" i="1" s="1"/>
  <c r="AT298" i="1" s="1"/>
  <c r="AT299" i="1" s="1"/>
  <c r="AT300" i="1" s="1"/>
  <c r="AT301" i="1" s="1"/>
  <c r="AT302" i="1" s="1"/>
  <c r="AT303" i="1" s="1"/>
  <c r="AT304" i="1" s="1"/>
  <c r="AT305" i="1" s="1"/>
  <c r="AT306" i="1" s="1"/>
  <c r="AT307" i="1" s="1"/>
  <c r="AT308" i="1" s="1"/>
  <c r="AT309" i="1" s="1"/>
  <c r="AT310" i="1" s="1"/>
  <c r="AT311" i="1" s="1"/>
  <c r="AT312" i="1" s="1"/>
  <c r="AT313" i="1" s="1"/>
  <c r="AT314" i="1" s="1"/>
  <c r="AT315" i="1" s="1"/>
  <c r="AT316" i="1" s="1"/>
  <c r="AT317" i="1" s="1"/>
  <c r="AT318" i="1" s="1"/>
  <c r="AT319" i="1" s="1"/>
  <c r="AT320" i="1" s="1"/>
  <c r="AT321" i="1" s="1"/>
  <c r="AT322" i="1" s="1"/>
  <c r="AT323" i="1" s="1"/>
  <c r="AT324" i="1" s="1"/>
  <c r="AT325" i="1" s="1"/>
  <c r="AT326" i="1" s="1"/>
  <c r="AT327" i="1" s="1"/>
  <c r="AT328" i="1" s="1"/>
  <c r="AT329" i="1" s="1"/>
  <c r="AT330" i="1" s="1"/>
  <c r="AT331" i="1" s="1"/>
  <c r="AT332" i="1" s="1"/>
  <c r="AT333" i="1" s="1"/>
  <c r="AT334" i="1" s="1"/>
  <c r="AT335" i="1" s="1"/>
  <c r="AT336" i="1" s="1"/>
  <c r="AT337" i="1" s="1"/>
  <c r="AT338" i="1" s="1"/>
  <c r="AT339" i="1" s="1"/>
  <c r="AT340" i="1" s="1"/>
  <c r="AT341" i="1" s="1"/>
  <c r="AT342" i="1" s="1"/>
  <c r="AT343" i="1" s="1"/>
  <c r="AT344" i="1" s="1"/>
  <c r="AT345" i="1" s="1"/>
  <c r="AT346" i="1" s="1"/>
  <c r="AT347" i="1" s="1"/>
  <c r="AT348" i="1" s="1"/>
  <c r="AT349" i="1" s="1"/>
  <c r="AT350" i="1" s="1"/>
  <c r="AT351" i="1" s="1"/>
  <c r="AT352" i="1" s="1"/>
  <c r="AT353" i="1" s="1"/>
  <c r="AT354" i="1" s="1"/>
  <c r="AT355" i="1" s="1"/>
  <c r="AT356" i="1" s="1"/>
  <c r="AT357" i="1" s="1"/>
  <c r="AT358" i="1" s="1"/>
  <c r="AT359" i="1" s="1"/>
  <c r="AT360" i="1" s="1"/>
  <c r="AT361" i="1" s="1"/>
  <c r="AT362" i="1" s="1"/>
  <c r="AT363" i="1" s="1"/>
  <c r="AT364" i="1" s="1"/>
  <c r="AT365" i="1" s="1"/>
  <c r="AT366" i="1" s="1"/>
  <c r="AT367" i="1" s="1"/>
  <c r="AT368" i="1" s="1"/>
  <c r="AT369" i="1" s="1"/>
  <c r="AT370" i="1" s="1"/>
  <c r="AT371" i="1" s="1"/>
  <c r="AT372" i="1" s="1"/>
  <c r="AT373" i="1" s="1"/>
  <c r="AT374" i="1" s="1"/>
  <c r="AT375" i="1" s="1"/>
  <c r="AT376" i="1" s="1"/>
  <c r="AT377" i="1" s="1"/>
  <c r="AT378" i="1" s="1"/>
  <c r="AT379" i="1" s="1"/>
  <c r="AT380" i="1" s="1"/>
  <c r="AT381" i="1" s="1"/>
  <c r="AT382" i="1" s="1"/>
  <c r="AT383" i="1" s="1"/>
  <c r="AT384" i="1" s="1"/>
  <c r="AT385" i="1" s="1"/>
  <c r="AT386" i="1" s="1"/>
  <c r="AT387" i="1" s="1"/>
  <c r="AT388" i="1" s="1"/>
  <c r="AT389" i="1" s="1"/>
  <c r="AT390" i="1" s="1"/>
  <c r="AT391" i="1" s="1"/>
  <c r="AT392" i="1" s="1"/>
  <c r="AT393" i="1" s="1"/>
  <c r="AT394" i="1" s="1"/>
  <c r="AT395" i="1" s="1"/>
  <c r="AT396" i="1" s="1"/>
  <c r="AT397" i="1" s="1"/>
  <c r="AT398" i="1" s="1"/>
  <c r="AT399" i="1" s="1"/>
  <c r="AT400" i="1" s="1"/>
  <c r="AT401" i="1" s="1"/>
  <c r="AT402" i="1" s="1"/>
  <c r="AT403" i="1" s="1"/>
  <c r="AT404" i="1" s="1"/>
  <c r="AT405" i="1" s="1"/>
  <c r="AT406" i="1" s="1"/>
  <c r="AT407" i="1" s="1"/>
  <c r="AT408" i="1" s="1"/>
  <c r="AT409" i="1" s="1"/>
  <c r="AT410" i="1" s="1"/>
  <c r="AT411" i="1" s="1"/>
  <c r="AT412" i="1" s="1"/>
  <c r="AT413" i="1" s="1"/>
  <c r="AT414" i="1" s="1"/>
  <c r="AT415" i="1" s="1"/>
  <c r="AT416" i="1" s="1"/>
  <c r="AT417" i="1" s="1"/>
  <c r="AT418" i="1" s="1"/>
  <c r="AT419" i="1" s="1"/>
  <c r="AT420" i="1" s="1"/>
  <c r="AT421" i="1" s="1"/>
  <c r="AT422" i="1" s="1"/>
  <c r="AT423" i="1" s="1"/>
  <c r="AT424" i="1" s="1"/>
  <c r="AT425" i="1" s="1"/>
  <c r="AT426" i="1" s="1"/>
  <c r="AT427" i="1" s="1"/>
  <c r="AT428" i="1" s="1"/>
  <c r="AT429" i="1" s="1"/>
  <c r="AT430" i="1" s="1"/>
  <c r="AT431" i="1" s="1"/>
  <c r="AT432" i="1" s="1"/>
  <c r="AT433" i="1" s="1"/>
  <c r="AT434" i="1" s="1"/>
  <c r="AT435" i="1" s="1"/>
  <c r="AT436" i="1" s="1"/>
  <c r="AT437" i="1" s="1"/>
  <c r="AT438" i="1" s="1"/>
  <c r="AT439" i="1" s="1"/>
  <c r="AT440" i="1" s="1"/>
  <c r="AT441" i="1" s="1"/>
  <c r="AT442" i="1" s="1"/>
  <c r="AT443" i="1" s="1"/>
  <c r="AT444" i="1" s="1"/>
  <c r="AT445" i="1" s="1"/>
  <c r="AT446" i="1" s="1"/>
  <c r="AT447" i="1" s="1"/>
  <c r="AT448" i="1" s="1"/>
  <c r="AT449" i="1" s="1"/>
  <c r="AT450" i="1" s="1"/>
  <c r="AT451" i="1" s="1"/>
  <c r="AT452" i="1" s="1"/>
  <c r="AT453" i="1" s="1"/>
  <c r="AT454" i="1" s="1"/>
  <c r="AT455" i="1" s="1"/>
  <c r="AT456" i="1" s="1"/>
  <c r="AT457" i="1" s="1"/>
  <c r="AT458" i="1" s="1"/>
  <c r="AT459" i="1" s="1"/>
  <c r="AT460" i="1" s="1"/>
  <c r="AT461" i="1" s="1"/>
  <c r="AT462" i="1" s="1"/>
  <c r="AT463" i="1" s="1"/>
  <c r="AT464" i="1" s="1"/>
  <c r="AT465" i="1" s="1"/>
  <c r="AT466" i="1" s="1"/>
  <c r="AT467" i="1" s="1"/>
  <c r="AT468" i="1" s="1"/>
  <c r="AT469" i="1" s="1"/>
  <c r="AT470" i="1" s="1"/>
  <c r="AT471" i="1" s="1"/>
  <c r="AT472" i="1" s="1"/>
  <c r="AT473" i="1" s="1"/>
  <c r="AT474" i="1" s="1"/>
  <c r="AT475" i="1" s="1"/>
  <c r="AT476" i="1" s="1"/>
  <c r="AT477" i="1" s="1"/>
  <c r="AT478" i="1" s="1"/>
  <c r="AT479" i="1" s="1"/>
  <c r="AT480" i="1" s="1"/>
  <c r="AT481" i="1" s="1"/>
  <c r="AT482" i="1" s="1"/>
  <c r="AT483" i="1" s="1"/>
  <c r="AT484" i="1" s="1"/>
  <c r="AT485" i="1" s="1"/>
  <c r="AT486" i="1" s="1"/>
  <c r="AT487" i="1" s="1"/>
  <c r="AT488" i="1" s="1"/>
  <c r="AT489" i="1" s="1"/>
  <c r="AT490" i="1" s="1"/>
  <c r="AT491" i="1" s="1"/>
  <c r="AT492" i="1" s="1"/>
  <c r="AT493" i="1" s="1"/>
  <c r="AT494" i="1" s="1"/>
  <c r="AT495" i="1" s="1"/>
  <c r="AT496" i="1" s="1"/>
  <c r="AT497" i="1" s="1"/>
  <c r="AT498" i="1" s="1"/>
  <c r="AT499" i="1" s="1"/>
  <c r="AT500" i="1" s="1"/>
  <c r="AT501" i="1" s="1"/>
  <c r="AT502" i="1" s="1"/>
  <c r="AT503" i="1" s="1"/>
  <c r="AT504" i="1" s="1"/>
  <c r="AT505" i="1" s="1"/>
  <c r="AT506" i="1" s="1"/>
  <c r="AT507" i="1" s="1"/>
  <c r="AT508" i="1" s="1"/>
  <c r="AT509" i="1" s="1"/>
  <c r="AT510" i="1" s="1"/>
  <c r="AT511" i="1" s="1"/>
  <c r="AT512" i="1" s="1"/>
  <c r="AT513" i="1" s="1"/>
  <c r="AT514" i="1" s="1"/>
  <c r="AT515" i="1" s="1"/>
  <c r="AT516" i="1" s="1"/>
  <c r="AT517" i="1" s="1"/>
  <c r="AT518" i="1" s="1"/>
  <c r="AT519" i="1" s="1"/>
  <c r="AT520" i="1" s="1"/>
  <c r="AT521" i="1" s="1"/>
  <c r="AT522" i="1" s="1"/>
  <c r="AT523" i="1" s="1"/>
  <c r="AT524" i="1" s="1"/>
  <c r="AT525" i="1" s="1"/>
  <c r="AT526" i="1" s="1"/>
  <c r="AT527" i="1" s="1"/>
  <c r="AT528" i="1" s="1"/>
  <c r="AT529" i="1" s="1"/>
  <c r="AT530" i="1" s="1"/>
  <c r="AT531" i="1" s="1"/>
  <c r="AT532" i="1" s="1"/>
  <c r="AT533" i="1" s="1"/>
  <c r="AT534" i="1" s="1"/>
  <c r="AT535" i="1" s="1"/>
  <c r="AT536" i="1" s="1"/>
  <c r="AT537" i="1" s="1"/>
  <c r="AT538" i="1" s="1"/>
  <c r="AT539" i="1" s="1"/>
  <c r="AT540" i="1" s="1"/>
  <c r="AT541" i="1" s="1"/>
  <c r="AT542" i="1" s="1"/>
  <c r="AT543" i="1" s="1"/>
  <c r="AT544" i="1" s="1"/>
  <c r="AT545" i="1" s="1"/>
  <c r="AT546" i="1" s="1"/>
  <c r="AT547" i="1" s="1"/>
  <c r="AT548" i="1" s="1"/>
  <c r="AT549" i="1" s="1"/>
  <c r="AT550" i="1" s="1"/>
  <c r="AT551" i="1" s="1"/>
  <c r="AT552" i="1" s="1"/>
  <c r="AT553" i="1" s="1"/>
  <c r="AT554" i="1" s="1"/>
  <c r="AT555" i="1" s="1"/>
  <c r="AT556" i="1" s="1"/>
  <c r="AT557" i="1" s="1"/>
  <c r="AT558" i="1" s="1"/>
  <c r="AT559" i="1" s="1"/>
  <c r="AT560" i="1" s="1"/>
  <c r="AT561" i="1" s="1"/>
  <c r="AT562" i="1" s="1"/>
  <c r="AT563" i="1" s="1"/>
  <c r="AT564" i="1" s="1"/>
  <c r="AT565" i="1" s="1"/>
  <c r="AT566" i="1" s="1"/>
  <c r="AT567" i="1" s="1"/>
  <c r="AT568" i="1" s="1"/>
  <c r="AT569" i="1" s="1"/>
  <c r="AT570" i="1" s="1"/>
  <c r="AT571" i="1" s="1"/>
  <c r="AT572" i="1" s="1"/>
  <c r="AT573" i="1" s="1"/>
  <c r="AT574" i="1" s="1"/>
  <c r="AT575" i="1" s="1"/>
  <c r="AT576" i="1" s="1"/>
  <c r="AT577" i="1" s="1"/>
  <c r="AT578" i="1" s="1"/>
  <c r="AT579" i="1" s="1"/>
  <c r="AT580" i="1" s="1"/>
  <c r="AT581" i="1" s="1"/>
  <c r="AT582" i="1" s="1"/>
  <c r="AT583" i="1" s="1"/>
  <c r="AT584" i="1" s="1"/>
  <c r="AT585" i="1" s="1"/>
  <c r="AT586" i="1" s="1"/>
  <c r="AT587" i="1" s="1"/>
  <c r="AT588" i="1" s="1"/>
  <c r="AT589" i="1" s="1"/>
  <c r="AT590" i="1" s="1"/>
  <c r="AT591" i="1" s="1"/>
  <c r="AT592" i="1" s="1"/>
  <c r="AT593" i="1" s="1"/>
  <c r="AT594" i="1" s="1"/>
  <c r="AT595" i="1" s="1"/>
  <c r="AT596" i="1" s="1"/>
  <c r="AT597" i="1" s="1"/>
  <c r="AT598" i="1" s="1"/>
  <c r="AT599" i="1" s="1"/>
  <c r="AT600" i="1" s="1"/>
  <c r="AT601" i="1" s="1"/>
  <c r="AT602" i="1" s="1"/>
  <c r="AT603" i="1" s="1"/>
  <c r="AT604" i="1" s="1"/>
  <c r="AT605" i="1" s="1"/>
  <c r="AT606" i="1" s="1"/>
  <c r="AT607" i="1" s="1"/>
  <c r="AT608" i="1" s="1"/>
  <c r="AT609" i="1" s="1"/>
  <c r="AT610" i="1" s="1"/>
  <c r="AT611" i="1" s="1"/>
  <c r="AT612" i="1" s="1"/>
  <c r="AT613" i="1" s="1"/>
  <c r="AT614" i="1" s="1"/>
  <c r="AT615" i="1" s="1"/>
  <c r="AT616" i="1" s="1"/>
  <c r="AT617" i="1" s="1"/>
  <c r="AT618" i="1" s="1"/>
  <c r="AT619" i="1" s="1"/>
  <c r="AT620" i="1" s="1"/>
  <c r="AT621" i="1" s="1"/>
  <c r="AT622" i="1" s="1"/>
  <c r="AT623" i="1" s="1"/>
  <c r="AT624" i="1" s="1"/>
  <c r="AT625" i="1" s="1"/>
  <c r="AT626" i="1" s="1"/>
  <c r="AT627" i="1" s="1"/>
  <c r="AT628" i="1" s="1"/>
  <c r="AT629" i="1" s="1"/>
  <c r="AT630" i="1" s="1"/>
  <c r="AT631" i="1" s="1"/>
  <c r="AT632" i="1" s="1"/>
  <c r="AT633" i="1" s="1"/>
  <c r="AT634" i="1" s="1"/>
  <c r="AT635" i="1" s="1"/>
  <c r="AT636" i="1" s="1"/>
  <c r="AT637" i="1" s="1"/>
  <c r="AT638" i="1" s="1"/>
  <c r="AT639" i="1" s="1"/>
  <c r="AT640" i="1" s="1"/>
  <c r="AT641" i="1" s="1"/>
  <c r="AT642" i="1" s="1"/>
  <c r="AT643" i="1" s="1"/>
  <c r="AT644" i="1" s="1"/>
  <c r="AT645" i="1" s="1"/>
  <c r="AT646" i="1" s="1"/>
  <c r="AT647" i="1" s="1"/>
  <c r="AT648" i="1" s="1"/>
  <c r="AT649" i="1" s="1"/>
  <c r="AT650" i="1" s="1"/>
  <c r="AT651" i="1" s="1"/>
  <c r="AT652" i="1" s="1"/>
  <c r="AT653" i="1" s="1"/>
  <c r="AT654" i="1" s="1"/>
  <c r="AT655" i="1" s="1"/>
  <c r="AT656" i="1" s="1"/>
  <c r="AT657" i="1" s="1"/>
  <c r="AT658" i="1" s="1"/>
  <c r="AT659" i="1" s="1"/>
  <c r="AT660" i="1" s="1"/>
  <c r="AT661" i="1" s="1"/>
  <c r="AT662" i="1" s="1"/>
  <c r="AT663" i="1" s="1"/>
  <c r="AT664" i="1" s="1"/>
  <c r="AT665" i="1" s="1"/>
  <c r="AT666" i="1" s="1"/>
  <c r="AT667" i="1" s="1"/>
  <c r="AT668" i="1" s="1"/>
  <c r="AT669" i="1" s="1"/>
  <c r="AT670" i="1" s="1"/>
  <c r="AT671" i="1" s="1"/>
  <c r="AT672" i="1" s="1"/>
  <c r="AT673" i="1" s="1"/>
  <c r="AT674" i="1" s="1"/>
  <c r="AT675" i="1" s="1"/>
  <c r="AT676" i="1" s="1"/>
  <c r="AT677" i="1" s="1"/>
  <c r="AT678" i="1" s="1"/>
  <c r="AT679" i="1" s="1"/>
  <c r="AT680" i="1" s="1"/>
  <c r="AT681" i="1" s="1"/>
  <c r="AT682" i="1" s="1"/>
  <c r="AT683" i="1" s="1"/>
  <c r="AT684" i="1" s="1"/>
  <c r="AT685" i="1" s="1"/>
  <c r="AT686" i="1" s="1"/>
  <c r="AT687" i="1" s="1"/>
  <c r="AT688" i="1" s="1"/>
  <c r="AT689" i="1" s="1"/>
  <c r="AT690" i="1" s="1"/>
  <c r="AT691" i="1" s="1"/>
  <c r="AT692" i="1" s="1"/>
  <c r="AT693" i="1" s="1"/>
  <c r="AT694" i="1" s="1"/>
  <c r="AT695" i="1" s="1"/>
  <c r="AT696" i="1" s="1"/>
  <c r="AT697" i="1" s="1"/>
  <c r="AT698" i="1" s="1"/>
  <c r="AT699" i="1" s="1"/>
  <c r="AT700" i="1" s="1"/>
  <c r="AT701" i="1" s="1"/>
  <c r="AT702" i="1" s="1"/>
  <c r="AT703" i="1" s="1"/>
  <c r="AT704" i="1" s="1"/>
  <c r="AT705" i="1" s="1"/>
  <c r="AT706" i="1" s="1"/>
  <c r="AT707" i="1" s="1"/>
  <c r="AT708" i="1" s="1"/>
  <c r="AT709" i="1" s="1"/>
  <c r="AT710" i="1" s="1"/>
  <c r="AT711" i="1" s="1"/>
  <c r="AT712" i="1" s="1"/>
  <c r="AT713" i="1" s="1"/>
  <c r="AT714" i="1" s="1"/>
  <c r="AT715" i="1" s="1"/>
  <c r="AT716" i="1" s="1"/>
  <c r="AT717" i="1" s="1"/>
  <c r="AT718" i="1" s="1"/>
  <c r="AT719" i="1" s="1"/>
  <c r="AT720" i="1" s="1"/>
  <c r="AT721" i="1" s="1"/>
  <c r="AT722" i="1" s="1"/>
  <c r="AT723" i="1" s="1"/>
  <c r="AT724" i="1" s="1"/>
  <c r="AT725" i="1" s="1"/>
  <c r="AT726" i="1" s="1"/>
  <c r="AT727" i="1" s="1"/>
  <c r="AT728" i="1" s="1"/>
  <c r="AT729" i="1" s="1"/>
  <c r="AT730" i="1" s="1"/>
  <c r="AT731" i="1" s="1"/>
  <c r="AT732" i="1" s="1"/>
  <c r="AT733" i="1" s="1"/>
  <c r="AT734" i="1" s="1"/>
  <c r="AT735" i="1" s="1"/>
  <c r="AT736" i="1" s="1"/>
  <c r="AT737" i="1" s="1"/>
  <c r="AT738" i="1" s="1"/>
  <c r="AT739" i="1" s="1"/>
  <c r="AT740" i="1" s="1"/>
  <c r="AT741" i="1" s="1"/>
  <c r="AT742" i="1" s="1"/>
  <c r="AT743" i="1" s="1"/>
  <c r="AT744" i="1" s="1"/>
  <c r="AT745" i="1" s="1"/>
  <c r="AT746" i="1" s="1"/>
  <c r="AT747" i="1" s="1"/>
  <c r="AT748" i="1" s="1"/>
  <c r="AT749" i="1" s="1"/>
  <c r="AT750" i="1" s="1"/>
  <c r="AT751" i="1" s="1"/>
  <c r="AT752" i="1" s="1"/>
  <c r="AT753" i="1" s="1"/>
  <c r="AT754" i="1" s="1"/>
  <c r="AT755" i="1" s="1"/>
  <c r="AT756" i="1" s="1"/>
  <c r="AT757" i="1" s="1"/>
  <c r="AT758" i="1" s="1"/>
  <c r="AT759" i="1" s="1"/>
  <c r="AT760" i="1" s="1"/>
  <c r="AT761" i="1" s="1"/>
  <c r="AT762" i="1" s="1"/>
  <c r="AT763" i="1" s="1"/>
  <c r="AT764" i="1" s="1"/>
  <c r="AT765" i="1" s="1"/>
  <c r="AT766" i="1" s="1"/>
  <c r="AT767" i="1" s="1"/>
  <c r="AT768" i="1" s="1"/>
  <c r="AT769" i="1" s="1"/>
  <c r="AT770" i="1" s="1"/>
  <c r="AT771" i="1" s="1"/>
  <c r="AT772" i="1" s="1"/>
  <c r="AT773" i="1" s="1"/>
  <c r="AT774" i="1" s="1"/>
  <c r="AT775" i="1" s="1"/>
  <c r="AT776" i="1" s="1"/>
  <c r="AT777" i="1" s="1"/>
  <c r="AT778" i="1" s="1"/>
  <c r="AT779" i="1" s="1"/>
  <c r="AT780" i="1" s="1"/>
  <c r="AT781" i="1" s="1"/>
  <c r="AT782" i="1" s="1"/>
  <c r="AT783" i="1" s="1"/>
  <c r="AT784" i="1" s="1"/>
  <c r="AT785" i="1" s="1"/>
  <c r="AT786" i="1" s="1"/>
  <c r="AT787" i="1" s="1"/>
  <c r="AT788" i="1" s="1"/>
  <c r="AT789" i="1" s="1"/>
  <c r="AT790" i="1" s="1"/>
  <c r="AT791" i="1" s="1"/>
  <c r="AT792" i="1" s="1"/>
  <c r="AT793" i="1" s="1"/>
  <c r="AT794" i="1" s="1"/>
  <c r="AT795" i="1" s="1"/>
  <c r="AT796" i="1" s="1"/>
  <c r="AT797" i="1" s="1"/>
  <c r="AT798" i="1" s="1"/>
  <c r="AT799" i="1" s="1"/>
  <c r="AT800" i="1" s="1"/>
  <c r="AT801" i="1" s="1"/>
  <c r="AT802" i="1" s="1"/>
  <c r="AT803" i="1" s="1"/>
  <c r="AT804" i="1" s="1"/>
  <c r="AT805" i="1" s="1"/>
  <c r="AT806" i="1" s="1"/>
  <c r="AT807" i="1" s="1"/>
  <c r="AT808" i="1" s="1"/>
  <c r="AT809" i="1" s="1"/>
  <c r="AT810" i="1" s="1"/>
  <c r="AT811" i="1" s="1"/>
  <c r="AT812" i="1" s="1"/>
  <c r="AT813" i="1" s="1"/>
  <c r="AT814" i="1" s="1"/>
  <c r="AT815" i="1" s="1"/>
  <c r="AT816" i="1" s="1"/>
  <c r="AT817" i="1" s="1"/>
  <c r="AT818" i="1" s="1"/>
  <c r="AT819" i="1" s="1"/>
  <c r="AT820" i="1" s="1"/>
  <c r="AT821" i="1" s="1"/>
  <c r="AT822" i="1" s="1"/>
  <c r="AT823" i="1" s="1"/>
  <c r="AT824" i="1" s="1"/>
  <c r="AT825" i="1" s="1"/>
  <c r="AT826" i="1" s="1"/>
  <c r="AT827" i="1" s="1"/>
  <c r="AT828" i="1" s="1"/>
  <c r="AT829" i="1" s="1"/>
  <c r="AT830" i="1" s="1"/>
  <c r="AT831" i="1" s="1"/>
  <c r="AT832" i="1" s="1"/>
  <c r="AT833" i="1" s="1"/>
  <c r="AT834" i="1" s="1"/>
  <c r="AT835" i="1" s="1"/>
  <c r="AT836" i="1" s="1"/>
  <c r="AT837" i="1" s="1"/>
  <c r="AT838" i="1" s="1"/>
  <c r="AT839" i="1" s="1"/>
  <c r="AT840" i="1" s="1"/>
  <c r="AT841" i="1" s="1"/>
  <c r="AT842" i="1" s="1"/>
  <c r="AT843" i="1" s="1"/>
  <c r="AT844" i="1" s="1"/>
  <c r="AT845" i="1" s="1"/>
  <c r="AT846" i="1" s="1"/>
  <c r="AT847" i="1" s="1"/>
  <c r="AT848" i="1" s="1"/>
  <c r="AT849" i="1" s="1"/>
  <c r="AT850" i="1" s="1"/>
  <c r="AT851" i="1" s="1"/>
  <c r="AT852" i="1" s="1"/>
  <c r="AT853" i="1" s="1"/>
  <c r="AT854" i="1" s="1"/>
  <c r="AT855" i="1" s="1"/>
  <c r="AT856" i="1" s="1"/>
  <c r="AT857" i="1" s="1"/>
  <c r="AT858" i="1" s="1"/>
  <c r="AT859" i="1" s="1"/>
  <c r="AT860" i="1" s="1"/>
  <c r="AT861" i="1" s="1"/>
  <c r="AT862" i="1" s="1"/>
  <c r="AT863" i="1" s="1"/>
  <c r="AT864" i="1" s="1"/>
  <c r="AT865" i="1" s="1"/>
  <c r="AT866" i="1" s="1"/>
  <c r="AT867" i="1" s="1"/>
  <c r="AT868" i="1" s="1"/>
  <c r="AT869" i="1" s="1"/>
  <c r="AT870" i="1" s="1"/>
  <c r="AT871" i="1" s="1"/>
  <c r="AT872" i="1" s="1"/>
  <c r="AT873" i="1" s="1"/>
  <c r="AT874" i="1" s="1"/>
  <c r="AT875" i="1" s="1"/>
  <c r="AT876" i="1" s="1"/>
  <c r="AT877" i="1" s="1"/>
  <c r="AT878" i="1" s="1"/>
  <c r="AT879" i="1" s="1"/>
  <c r="AT880" i="1" s="1"/>
  <c r="AT881" i="1" s="1"/>
  <c r="AT882" i="1" s="1"/>
  <c r="AT883" i="1" s="1"/>
  <c r="AT884" i="1" s="1"/>
  <c r="AT885" i="1" s="1"/>
  <c r="AT886" i="1" s="1"/>
  <c r="AT887" i="1" s="1"/>
  <c r="AT888" i="1" s="1"/>
  <c r="AT889" i="1" s="1"/>
  <c r="AT890" i="1" s="1"/>
  <c r="AT891" i="1" s="1"/>
  <c r="AT892" i="1" s="1"/>
  <c r="AT893" i="1" s="1"/>
  <c r="AT894" i="1" s="1"/>
  <c r="AT895" i="1" s="1"/>
  <c r="AT896" i="1" s="1"/>
  <c r="AT897" i="1" s="1"/>
  <c r="AT898" i="1" s="1"/>
  <c r="AT899" i="1" s="1"/>
  <c r="AT900" i="1" s="1"/>
  <c r="AT901" i="1" s="1"/>
  <c r="AT902" i="1" s="1"/>
  <c r="AT903" i="1" s="1"/>
  <c r="AT904" i="1" s="1"/>
  <c r="AT905" i="1" s="1"/>
  <c r="AT906" i="1" s="1"/>
  <c r="AT907" i="1" s="1"/>
  <c r="AT908" i="1" s="1"/>
  <c r="AT909" i="1" s="1"/>
  <c r="AT910" i="1" s="1"/>
  <c r="AT911" i="1" s="1"/>
  <c r="AT912" i="1" s="1"/>
  <c r="AT913" i="1" s="1"/>
  <c r="AT914" i="1" s="1"/>
  <c r="AT915" i="1" s="1"/>
  <c r="AT916" i="1" s="1"/>
  <c r="AT917" i="1" s="1"/>
  <c r="AT918" i="1" s="1"/>
  <c r="AT919" i="1" s="1"/>
  <c r="AT920" i="1" s="1"/>
  <c r="AT921" i="1" s="1"/>
  <c r="AT922" i="1" s="1"/>
  <c r="AT923" i="1" s="1"/>
  <c r="AT924" i="1" s="1"/>
  <c r="AT925" i="1" s="1"/>
  <c r="AT926" i="1" s="1"/>
  <c r="AT927" i="1" s="1"/>
  <c r="AT928" i="1" s="1"/>
  <c r="AT929" i="1" s="1"/>
  <c r="AT930" i="1" s="1"/>
  <c r="AT931" i="1" s="1"/>
  <c r="AT932" i="1" s="1"/>
  <c r="AT933" i="1" s="1"/>
  <c r="AT934" i="1" s="1"/>
  <c r="AT935" i="1" s="1"/>
  <c r="AT936" i="1" s="1"/>
  <c r="AT937" i="1" s="1"/>
  <c r="AT938" i="1" s="1"/>
  <c r="AT939" i="1" s="1"/>
  <c r="AT940" i="1" s="1"/>
  <c r="AT941" i="1" s="1"/>
  <c r="AT942" i="1" s="1"/>
  <c r="AT943" i="1" s="1"/>
  <c r="AT944" i="1" s="1"/>
  <c r="AT945" i="1" s="1"/>
  <c r="AT946" i="1" s="1"/>
  <c r="AT947" i="1" s="1"/>
  <c r="AT948" i="1" s="1"/>
  <c r="AT949" i="1" s="1"/>
  <c r="AT950" i="1" s="1"/>
  <c r="AT951" i="1" s="1"/>
  <c r="AT952" i="1" s="1"/>
  <c r="AT953" i="1" s="1"/>
  <c r="AT954" i="1" s="1"/>
  <c r="AT955" i="1" s="1"/>
  <c r="AT956" i="1" s="1"/>
  <c r="AT957" i="1" s="1"/>
  <c r="AT958" i="1" s="1"/>
  <c r="AT959" i="1" s="1"/>
  <c r="AT960" i="1" s="1"/>
  <c r="AT961" i="1" s="1"/>
  <c r="AT962" i="1" s="1"/>
  <c r="AT963" i="1" s="1"/>
  <c r="AT964" i="1" s="1"/>
  <c r="AT965" i="1" s="1"/>
  <c r="AT966" i="1" s="1"/>
  <c r="AT967" i="1" s="1"/>
  <c r="AT968" i="1" s="1"/>
  <c r="AT969" i="1" s="1"/>
  <c r="AT970" i="1" s="1"/>
  <c r="AT971" i="1" s="1"/>
  <c r="AT972" i="1" s="1"/>
  <c r="AT973" i="1" s="1"/>
  <c r="AT974" i="1" s="1"/>
  <c r="AT975" i="1" s="1"/>
  <c r="AT976" i="1" s="1"/>
  <c r="AT977" i="1" s="1"/>
  <c r="AT978" i="1" s="1"/>
  <c r="AT979" i="1" s="1"/>
  <c r="AT980" i="1" s="1"/>
  <c r="AT981" i="1" s="1"/>
  <c r="AT982" i="1" s="1"/>
  <c r="AT983" i="1" s="1"/>
  <c r="AT984" i="1" s="1"/>
  <c r="AT985" i="1" s="1"/>
  <c r="AT986" i="1" s="1"/>
  <c r="AT987" i="1" s="1"/>
  <c r="AT988" i="1" s="1"/>
  <c r="AT989" i="1" s="1"/>
  <c r="AT990" i="1" s="1"/>
  <c r="AT991" i="1" s="1"/>
  <c r="AT992" i="1" s="1"/>
  <c r="AT993" i="1" s="1"/>
  <c r="AT994" i="1" s="1"/>
  <c r="AT995" i="1" s="1"/>
  <c r="AT996" i="1" s="1"/>
  <c r="AT997" i="1" s="1"/>
  <c r="AT998" i="1" s="1"/>
  <c r="AT999" i="1" s="1"/>
  <c r="AT1000" i="1" s="1"/>
  <c r="AT1001" i="1" s="1"/>
  <c r="AT1002" i="1" s="1"/>
  <c r="AT1003" i="1" s="1"/>
  <c r="AT1004" i="1" s="1"/>
  <c r="AT1005" i="1" s="1"/>
  <c r="AT1006" i="1" s="1"/>
  <c r="AT1007" i="1" s="1"/>
  <c r="AT1008" i="1" s="1"/>
  <c r="AT1009" i="1" s="1"/>
  <c r="AT1010" i="1" s="1"/>
  <c r="AT1011" i="1" s="1"/>
  <c r="AT1012" i="1" s="1"/>
  <c r="AT1013" i="1" s="1"/>
  <c r="AT1014" i="1" s="1"/>
  <c r="AT1015" i="1" s="1"/>
  <c r="AT1016" i="1" s="1"/>
  <c r="AT1017" i="1" s="1"/>
  <c r="AT1018" i="1" s="1"/>
  <c r="AT1019" i="1" s="1"/>
  <c r="AT1020" i="1" s="1"/>
  <c r="AT1021" i="1" s="1"/>
  <c r="AT1022" i="1" s="1"/>
  <c r="AT1023" i="1" s="1"/>
  <c r="AT1024" i="1" s="1"/>
  <c r="AT1025" i="1" s="1"/>
  <c r="AT1026" i="1" s="1"/>
  <c r="AT1027" i="1" s="1"/>
  <c r="AT1028" i="1" s="1"/>
  <c r="AT1029" i="1" s="1"/>
  <c r="AT1030" i="1" s="1"/>
  <c r="AT1031" i="1" s="1"/>
  <c r="AT1032" i="1" s="1"/>
  <c r="AT1033" i="1" s="1"/>
  <c r="AT1034" i="1" s="1"/>
  <c r="AT1035" i="1" s="1"/>
  <c r="AT1036" i="1" s="1"/>
  <c r="AT1037" i="1" s="1"/>
  <c r="AT1038" i="1" s="1"/>
  <c r="AT1039" i="1" s="1"/>
  <c r="AT1040" i="1" s="1"/>
  <c r="AT1041" i="1" s="1"/>
  <c r="AT1042" i="1" s="1"/>
  <c r="AT1043" i="1" s="1"/>
  <c r="AT1044" i="1" s="1"/>
  <c r="AT1045" i="1" s="1"/>
  <c r="AT1046" i="1" s="1"/>
  <c r="AT1047" i="1" s="1"/>
  <c r="AT1048" i="1" s="1"/>
  <c r="AT1049" i="1" s="1"/>
  <c r="AT1050" i="1" s="1"/>
  <c r="AT1051" i="1" s="1"/>
  <c r="AT1052" i="1" s="1"/>
  <c r="AT1053" i="1" s="1"/>
  <c r="AT1054" i="1" s="1"/>
  <c r="AT1055" i="1" s="1"/>
  <c r="AT1056" i="1" s="1"/>
  <c r="AT1057" i="1" s="1"/>
  <c r="AT1058" i="1" s="1"/>
  <c r="AT1059" i="1" s="1"/>
  <c r="AT1060" i="1" s="1"/>
  <c r="AT1061" i="1" s="1"/>
  <c r="AT1062" i="1" s="1"/>
  <c r="AT1063" i="1" s="1"/>
  <c r="AT1064" i="1" s="1"/>
  <c r="AT1065" i="1" s="1"/>
  <c r="AT1066" i="1" s="1"/>
  <c r="AT1067" i="1" s="1"/>
  <c r="AT1068" i="1" s="1"/>
  <c r="AT1069" i="1" s="1"/>
  <c r="AT1070" i="1" s="1"/>
  <c r="AT1071" i="1" s="1"/>
  <c r="AT1072" i="1" s="1"/>
  <c r="AT1073" i="1" s="1"/>
  <c r="AT1074" i="1" s="1"/>
  <c r="AT1075" i="1" s="1"/>
  <c r="AT1076" i="1" s="1"/>
  <c r="AT1077" i="1" s="1"/>
  <c r="AT1078" i="1" s="1"/>
  <c r="AT1079" i="1" s="1"/>
  <c r="AT1080" i="1" s="1"/>
  <c r="AT1081" i="1" s="1"/>
  <c r="AT1082" i="1" s="1"/>
  <c r="AT1083" i="1" s="1"/>
  <c r="AT1084" i="1" s="1"/>
  <c r="AT1085" i="1" s="1"/>
  <c r="AT1086" i="1" s="1"/>
  <c r="AT1087" i="1" s="1"/>
  <c r="AT1088" i="1" s="1"/>
  <c r="AT1089" i="1" s="1"/>
  <c r="AT1090" i="1" s="1"/>
  <c r="AT1091" i="1" s="1"/>
  <c r="AT1092" i="1" s="1"/>
  <c r="AT1093" i="1" s="1"/>
  <c r="AT1094" i="1" s="1"/>
  <c r="AT1095" i="1" s="1"/>
  <c r="AT1096" i="1" s="1"/>
  <c r="AT1097" i="1" s="1"/>
  <c r="AT1098" i="1" s="1"/>
  <c r="AS26" i="1"/>
  <c r="AS27" i="1" s="1"/>
  <c r="AS28" i="1" s="1"/>
  <c r="AS29" i="1" s="1"/>
  <c r="AS30" i="1" s="1"/>
  <c r="AS31" i="1" s="1"/>
  <c r="AS32" i="1" s="1"/>
  <c r="AS33" i="1" s="1"/>
  <c r="AS34" i="1" s="1"/>
  <c r="AS35" i="1" s="1"/>
  <c r="AS36" i="1" s="1"/>
  <c r="AS37" i="1" s="1"/>
  <c r="AS38" i="1" s="1"/>
  <c r="AS39" i="1" s="1"/>
  <c r="AS40" i="1" s="1"/>
  <c r="AS41" i="1" s="1"/>
  <c r="AS42" i="1" s="1"/>
  <c r="AS43" i="1" s="1"/>
  <c r="AS44" i="1" s="1"/>
  <c r="AS45" i="1" s="1"/>
  <c r="AS46" i="1" s="1"/>
  <c r="AS47" i="1" s="1"/>
  <c r="AS48" i="1" s="1"/>
  <c r="AS49" i="1" s="1"/>
  <c r="AS50" i="1" s="1"/>
  <c r="AS51" i="1" s="1"/>
  <c r="AS52" i="1" s="1"/>
  <c r="AS53" i="1" s="1"/>
  <c r="AS54" i="1" s="1"/>
  <c r="AS55" i="1" s="1"/>
  <c r="AS56" i="1" s="1"/>
  <c r="AS57" i="1" s="1"/>
  <c r="AS58" i="1" s="1"/>
  <c r="AS59" i="1" s="1"/>
  <c r="AS60" i="1" s="1"/>
  <c r="AS61" i="1" s="1"/>
  <c r="AS62" i="1" s="1"/>
  <c r="AS63" i="1" s="1"/>
  <c r="AS64" i="1" s="1"/>
  <c r="AS65" i="1" s="1"/>
  <c r="AS66" i="1" s="1"/>
  <c r="AS67" i="1" s="1"/>
  <c r="AS68" i="1" s="1"/>
  <c r="AS69" i="1" s="1"/>
  <c r="AS70" i="1" s="1"/>
  <c r="AS71" i="1" s="1"/>
  <c r="AS72" i="1" s="1"/>
  <c r="AS73" i="1" s="1"/>
  <c r="AS74" i="1" s="1"/>
  <c r="AS75" i="1" s="1"/>
  <c r="AS76" i="1" s="1"/>
  <c r="AS77" i="1" s="1"/>
  <c r="AS78" i="1" s="1"/>
  <c r="AS79" i="1" s="1"/>
  <c r="AS80" i="1" s="1"/>
  <c r="AS81" i="1" s="1"/>
  <c r="AS82" i="1" s="1"/>
  <c r="AS83" i="1" s="1"/>
  <c r="AS84" i="1" s="1"/>
  <c r="AS85" i="1" s="1"/>
  <c r="AS87" i="1" s="1"/>
  <c r="AS88" i="1" s="1"/>
  <c r="AS89" i="1" s="1"/>
  <c r="AS90" i="1" s="1"/>
  <c r="AS91" i="1" s="1"/>
  <c r="AS92" i="1" s="1"/>
  <c r="AS93" i="1" s="1"/>
  <c r="AS94" i="1" s="1"/>
  <c r="AS95" i="1" s="1"/>
  <c r="AS96" i="1" s="1"/>
  <c r="AS97" i="1" s="1"/>
  <c r="AS98" i="1" s="1"/>
  <c r="AS99" i="1" s="1"/>
  <c r="AS100" i="1" s="1"/>
  <c r="AS101" i="1" s="1"/>
  <c r="AS102" i="1" s="1"/>
  <c r="AS103" i="1" s="1"/>
  <c r="AS104" i="1" s="1"/>
  <c r="AS105" i="1" s="1"/>
  <c r="AS106" i="1" s="1"/>
  <c r="AS107" i="1" s="1"/>
  <c r="AS108" i="1" s="1"/>
  <c r="AS109" i="1" s="1"/>
  <c r="AS110" i="1" s="1"/>
  <c r="AS111" i="1" s="1"/>
  <c r="AS112" i="1" s="1"/>
  <c r="AS113" i="1" s="1"/>
  <c r="AS114" i="1" s="1"/>
  <c r="AS115" i="1" s="1"/>
  <c r="AS116" i="1" s="1"/>
  <c r="AS117" i="1" s="1"/>
  <c r="AS118" i="1" s="1"/>
  <c r="AS119" i="1" s="1"/>
  <c r="AS120" i="1" s="1"/>
  <c r="AS121" i="1" s="1"/>
  <c r="AS122" i="1" s="1"/>
  <c r="AS123" i="1" s="1"/>
  <c r="AS124" i="1" s="1"/>
  <c r="AS125" i="1" s="1"/>
  <c r="AS126" i="1" s="1"/>
  <c r="AS127" i="1" s="1"/>
  <c r="AS128" i="1" s="1"/>
  <c r="AS129" i="1" s="1"/>
  <c r="AS130" i="1" s="1"/>
  <c r="AS131" i="1" s="1"/>
  <c r="AS132" i="1" s="1"/>
  <c r="AS133" i="1" s="1"/>
  <c r="AS134" i="1" s="1"/>
  <c r="AS135" i="1" s="1"/>
  <c r="AS136" i="1" s="1"/>
  <c r="AS137" i="1" s="1"/>
  <c r="AS138" i="1" s="1"/>
  <c r="AS139" i="1" s="1"/>
  <c r="AS140" i="1" s="1"/>
  <c r="AS141" i="1" s="1"/>
  <c r="AS142" i="1" s="1"/>
  <c r="AS143" i="1" s="1"/>
  <c r="AS144" i="1" s="1"/>
  <c r="AS145" i="1" s="1"/>
  <c r="AS146" i="1" s="1"/>
  <c r="AS147" i="1" s="1"/>
  <c r="AS148" i="1" s="1"/>
  <c r="AS149" i="1" s="1"/>
  <c r="AS150" i="1" s="1"/>
  <c r="AS151" i="1" s="1"/>
  <c r="AS152" i="1" s="1"/>
  <c r="AS153" i="1" s="1"/>
  <c r="AS154" i="1" s="1"/>
  <c r="AS155" i="1" s="1"/>
  <c r="AS156" i="1" s="1"/>
  <c r="AS157" i="1" s="1"/>
  <c r="AS158" i="1" s="1"/>
  <c r="AS159" i="1" s="1"/>
  <c r="AS160" i="1" s="1"/>
  <c r="AS161" i="1" s="1"/>
  <c r="AS162" i="1" s="1"/>
  <c r="AS163" i="1" s="1"/>
  <c r="AS164" i="1" s="1"/>
  <c r="AS165" i="1" s="1"/>
  <c r="AS166" i="1" s="1"/>
  <c r="AS167" i="1" s="1"/>
  <c r="AS168" i="1" s="1"/>
  <c r="AS169" i="1" s="1"/>
  <c r="AS170" i="1" s="1"/>
  <c r="AS171" i="1" s="1"/>
  <c r="AS172" i="1" s="1"/>
  <c r="AS173" i="1" s="1"/>
  <c r="AS174" i="1" s="1"/>
  <c r="AS175" i="1" s="1"/>
  <c r="AS176" i="1" s="1"/>
  <c r="AS177" i="1" s="1"/>
  <c r="AS178" i="1" s="1"/>
  <c r="AS179" i="1" s="1"/>
  <c r="AS180" i="1" s="1"/>
  <c r="AS181" i="1" s="1"/>
  <c r="AS182" i="1" s="1"/>
  <c r="AS183" i="1" s="1"/>
  <c r="AS184" i="1" s="1"/>
  <c r="AS185" i="1" s="1"/>
  <c r="AS186" i="1" s="1"/>
  <c r="AS187" i="1" s="1"/>
  <c r="AS188" i="1" s="1"/>
  <c r="AS189" i="1" s="1"/>
  <c r="AS190" i="1" s="1"/>
  <c r="AS191" i="1" s="1"/>
  <c r="AS192" i="1" s="1"/>
  <c r="AS193" i="1" s="1"/>
  <c r="AS194" i="1" s="1"/>
  <c r="AS195" i="1" s="1"/>
  <c r="AS196" i="1" s="1"/>
  <c r="AS197" i="1" s="1"/>
  <c r="AS198" i="1" s="1"/>
  <c r="AS199" i="1" s="1"/>
  <c r="AS200" i="1" s="1"/>
  <c r="AS201" i="1" s="1"/>
  <c r="AS202" i="1" s="1"/>
  <c r="AS203" i="1" s="1"/>
  <c r="AS204" i="1" s="1"/>
  <c r="AS205" i="1" s="1"/>
  <c r="AS206" i="1" s="1"/>
  <c r="AS207" i="1" s="1"/>
  <c r="AS208" i="1" s="1"/>
  <c r="AS209" i="1" s="1"/>
  <c r="AS210" i="1" s="1"/>
  <c r="AS211" i="1" s="1"/>
  <c r="AS212" i="1" s="1"/>
  <c r="AS213" i="1" s="1"/>
  <c r="AS214" i="1" s="1"/>
  <c r="AS215" i="1" s="1"/>
  <c r="AS216" i="1" s="1"/>
  <c r="AS217" i="1" s="1"/>
  <c r="AS218" i="1" s="1"/>
  <c r="AS219" i="1" s="1"/>
  <c r="AS220" i="1" s="1"/>
  <c r="AS221" i="1" s="1"/>
  <c r="AS222" i="1" s="1"/>
  <c r="AS223" i="1" s="1"/>
  <c r="AS224" i="1" s="1"/>
  <c r="AS225" i="1" s="1"/>
  <c r="AS226" i="1" s="1"/>
  <c r="AS227" i="1" s="1"/>
  <c r="AS228" i="1" s="1"/>
  <c r="AS229" i="1" s="1"/>
  <c r="AS230" i="1" s="1"/>
  <c r="AS231" i="1" s="1"/>
  <c r="AS232" i="1" s="1"/>
  <c r="AS233" i="1" s="1"/>
  <c r="AS234" i="1" s="1"/>
  <c r="AS235" i="1" s="1"/>
  <c r="AS236" i="1" s="1"/>
  <c r="AS237" i="1" s="1"/>
  <c r="AS238" i="1" s="1"/>
  <c r="AS239" i="1" s="1"/>
  <c r="AS240" i="1" s="1"/>
  <c r="AS241" i="1" s="1"/>
  <c r="AS242" i="1" s="1"/>
  <c r="AS243" i="1" s="1"/>
  <c r="AS244" i="1" s="1"/>
  <c r="AS245" i="1" s="1"/>
  <c r="AS246" i="1" s="1"/>
  <c r="AS247" i="1" s="1"/>
  <c r="AS248" i="1" s="1"/>
  <c r="AS249" i="1" s="1"/>
  <c r="AS250" i="1" s="1"/>
  <c r="AS251" i="1" s="1"/>
  <c r="AS252" i="1" s="1"/>
  <c r="AS253" i="1" s="1"/>
  <c r="AS254" i="1" s="1"/>
  <c r="AS255" i="1" s="1"/>
  <c r="AS256" i="1" s="1"/>
  <c r="AS257" i="1" s="1"/>
  <c r="AS258" i="1" s="1"/>
  <c r="AS259" i="1" s="1"/>
  <c r="AS260" i="1" s="1"/>
  <c r="AS261" i="1" s="1"/>
  <c r="AS262" i="1" s="1"/>
  <c r="AS263" i="1" s="1"/>
  <c r="AS264" i="1" s="1"/>
  <c r="AS265" i="1" s="1"/>
  <c r="AS266" i="1" s="1"/>
  <c r="AS267" i="1" s="1"/>
  <c r="AS268" i="1" s="1"/>
  <c r="AS269" i="1" s="1"/>
  <c r="AS270" i="1" s="1"/>
  <c r="AS271" i="1" s="1"/>
  <c r="AS272" i="1" s="1"/>
  <c r="AS273" i="1" s="1"/>
  <c r="AS274" i="1" s="1"/>
  <c r="AS275" i="1" s="1"/>
  <c r="AS276" i="1" s="1"/>
  <c r="AS277" i="1" s="1"/>
  <c r="AS278" i="1" s="1"/>
  <c r="AS279" i="1" s="1"/>
  <c r="AS280" i="1" s="1"/>
  <c r="AS281" i="1" s="1"/>
  <c r="AS282" i="1" s="1"/>
  <c r="AS283" i="1" s="1"/>
  <c r="AS284" i="1" s="1"/>
  <c r="AS285" i="1" s="1"/>
  <c r="AS286" i="1" s="1"/>
  <c r="AS287" i="1" s="1"/>
  <c r="AS288" i="1" s="1"/>
  <c r="AS289" i="1" s="1"/>
  <c r="AS290" i="1" s="1"/>
  <c r="AS291" i="1" s="1"/>
  <c r="AS292" i="1" s="1"/>
  <c r="AS293" i="1" s="1"/>
  <c r="AS294" i="1" s="1"/>
  <c r="AS295" i="1" s="1"/>
  <c r="AS296" i="1" s="1"/>
  <c r="AS297" i="1" s="1"/>
  <c r="AS298" i="1" s="1"/>
  <c r="AS299" i="1" s="1"/>
  <c r="AS300" i="1" s="1"/>
  <c r="AS301" i="1" s="1"/>
  <c r="AS302" i="1" s="1"/>
  <c r="AS303" i="1" s="1"/>
  <c r="AS304" i="1" s="1"/>
  <c r="AS305" i="1" s="1"/>
  <c r="AS306" i="1" s="1"/>
  <c r="AS307" i="1" s="1"/>
  <c r="AS308" i="1" s="1"/>
  <c r="AS309" i="1" s="1"/>
  <c r="AS310" i="1" s="1"/>
  <c r="AS311" i="1" s="1"/>
  <c r="AS312" i="1" s="1"/>
  <c r="AS313" i="1" s="1"/>
  <c r="AS314" i="1" s="1"/>
  <c r="AS315" i="1" s="1"/>
  <c r="AS316" i="1" s="1"/>
  <c r="AS317" i="1" s="1"/>
  <c r="AS318" i="1" s="1"/>
  <c r="AS319" i="1" s="1"/>
  <c r="AS320" i="1" s="1"/>
  <c r="AS321" i="1" s="1"/>
  <c r="AS322" i="1" s="1"/>
  <c r="AS323" i="1" s="1"/>
  <c r="AS324" i="1" s="1"/>
  <c r="AS325" i="1" s="1"/>
  <c r="AS326" i="1" s="1"/>
  <c r="AS327" i="1" s="1"/>
  <c r="AS328" i="1" s="1"/>
  <c r="AS329" i="1" s="1"/>
  <c r="AS330" i="1" s="1"/>
  <c r="AS331" i="1" s="1"/>
  <c r="AS332" i="1" s="1"/>
  <c r="AS333" i="1" s="1"/>
  <c r="AS334" i="1" s="1"/>
  <c r="AS335" i="1" s="1"/>
  <c r="AS336" i="1" s="1"/>
  <c r="AS337" i="1" s="1"/>
  <c r="AS338" i="1" s="1"/>
  <c r="AS339" i="1" s="1"/>
  <c r="AS340" i="1" s="1"/>
  <c r="AS341" i="1" s="1"/>
  <c r="AS342" i="1" s="1"/>
  <c r="AS343" i="1" s="1"/>
  <c r="AS344" i="1" s="1"/>
  <c r="AS345" i="1" s="1"/>
  <c r="AS346" i="1" s="1"/>
  <c r="AS347" i="1" s="1"/>
  <c r="AS348" i="1" s="1"/>
  <c r="AS349" i="1" s="1"/>
  <c r="AS350" i="1" s="1"/>
  <c r="AS351" i="1" s="1"/>
  <c r="AS352" i="1" s="1"/>
  <c r="AS353" i="1" s="1"/>
  <c r="AS354" i="1" s="1"/>
  <c r="AS355" i="1" s="1"/>
  <c r="AS356" i="1" s="1"/>
  <c r="AS357" i="1" s="1"/>
  <c r="AS358" i="1" s="1"/>
  <c r="AS359" i="1" s="1"/>
  <c r="AS360" i="1" s="1"/>
  <c r="AS361" i="1" s="1"/>
  <c r="AS362" i="1" s="1"/>
  <c r="AS363" i="1" s="1"/>
  <c r="AS364" i="1" s="1"/>
  <c r="AS365" i="1" s="1"/>
  <c r="AS366" i="1" s="1"/>
  <c r="AS367" i="1" s="1"/>
  <c r="AS368" i="1" s="1"/>
  <c r="AS369" i="1" s="1"/>
  <c r="AS370" i="1" s="1"/>
  <c r="AS371" i="1" s="1"/>
  <c r="AS372" i="1" s="1"/>
  <c r="AS373" i="1" s="1"/>
  <c r="AS374" i="1" s="1"/>
  <c r="AS375" i="1" s="1"/>
  <c r="AS376" i="1" s="1"/>
  <c r="AS377" i="1" s="1"/>
  <c r="AS378" i="1" s="1"/>
  <c r="AS379" i="1" s="1"/>
  <c r="AS380" i="1" s="1"/>
  <c r="AS381" i="1" s="1"/>
  <c r="AS382" i="1" s="1"/>
  <c r="AS383" i="1" s="1"/>
  <c r="AS384" i="1" s="1"/>
  <c r="AS385" i="1" s="1"/>
  <c r="AS386" i="1" s="1"/>
  <c r="AS387" i="1" s="1"/>
  <c r="AS388" i="1" s="1"/>
  <c r="AS389" i="1" s="1"/>
  <c r="AS390" i="1" s="1"/>
  <c r="AS391" i="1" s="1"/>
  <c r="AS392" i="1" s="1"/>
  <c r="AS393" i="1" s="1"/>
  <c r="AS394" i="1" s="1"/>
  <c r="AS395" i="1" s="1"/>
  <c r="AS396" i="1" s="1"/>
  <c r="AS397" i="1" s="1"/>
  <c r="AS398" i="1" s="1"/>
  <c r="AS399" i="1" s="1"/>
  <c r="AS400" i="1" s="1"/>
  <c r="AS401" i="1" s="1"/>
  <c r="AS402" i="1" s="1"/>
  <c r="AS403" i="1" s="1"/>
  <c r="AS404" i="1" s="1"/>
  <c r="AS405" i="1" s="1"/>
  <c r="AS406" i="1" s="1"/>
  <c r="AS407" i="1" s="1"/>
  <c r="AS408" i="1" s="1"/>
  <c r="AS409" i="1" s="1"/>
  <c r="AS410" i="1" s="1"/>
  <c r="AS411" i="1" s="1"/>
  <c r="AS412" i="1" s="1"/>
  <c r="AS413" i="1" s="1"/>
  <c r="AS414" i="1" s="1"/>
  <c r="AS415" i="1" s="1"/>
  <c r="AS416" i="1" s="1"/>
  <c r="AS417" i="1" s="1"/>
  <c r="AS418" i="1" s="1"/>
  <c r="AS419" i="1" s="1"/>
  <c r="AS420" i="1" s="1"/>
  <c r="AS421" i="1" s="1"/>
  <c r="AS422" i="1" s="1"/>
  <c r="AS423" i="1" s="1"/>
  <c r="AS424" i="1" s="1"/>
  <c r="AS425" i="1" s="1"/>
  <c r="AS426" i="1" s="1"/>
  <c r="AS427" i="1" s="1"/>
  <c r="AS428" i="1" s="1"/>
  <c r="AS429" i="1" s="1"/>
  <c r="AS430" i="1" s="1"/>
  <c r="AS431" i="1" s="1"/>
  <c r="AS432" i="1" s="1"/>
  <c r="AS433" i="1" s="1"/>
  <c r="AS434" i="1" s="1"/>
  <c r="AS435" i="1" s="1"/>
  <c r="AS436" i="1" s="1"/>
  <c r="AS437" i="1" s="1"/>
  <c r="AS438" i="1" s="1"/>
  <c r="AS439" i="1" s="1"/>
  <c r="AS440" i="1" s="1"/>
  <c r="AS441" i="1" s="1"/>
  <c r="AS442" i="1" s="1"/>
  <c r="AS443" i="1" s="1"/>
  <c r="AS444" i="1" s="1"/>
  <c r="AS445" i="1" s="1"/>
  <c r="AS446" i="1" s="1"/>
  <c r="AS447" i="1" s="1"/>
  <c r="AS448" i="1" s="1"/>
  <c r="AS449" i="1" s="1"/>
  <c r="AS450" i="1" s="1"/>
  <c r="AS451" i="1" s="1"/>
  <c r="AS452" i="1" s="1"/>
  <c r="AS453" i="1" s="1"/>
  <c r="AS454" i="1" s="1"/>
  <c r="AS455" i="1" s="1"/>
  <c r="AS456" i="1" s="1"/>
  <c r="AS457" i="1" s="1"/>
  <c r="AS458" i="1" s="1"/>
  <c r="AS459" i="1" s="1"/>
  <c r="AS460" i="1" s="1"/>
  <c r="AS461" i="1" s="1"/>
  <c r="AS462" i="1" s="1"/>
  <c r="AS463" i="1" s="1"/>
  <c r="AS464" i="1" s="1"/>
  <c r="AS465" i="1" s="1"/>
  <c r="AS466" i="1" s="1"/>
  <c r="AS467" i="1" s="1"/>
  <c r="AS468" i="1" s="1"/>
  <c r="AS469" i="1" s="1"/>
  <c r="AS470" i="1" s="1"/>
  <c r="AS471" i="1" s="1"/>
  <c r="AS472" i="1" s="1"/>
  <c r="AS473" i="1" s="1"/>
  <c r="AS474" i="1" s="1"/>
  <c r="AS475" i="1" s="1"/>
  <c r="AS476" i="1" s="1"/>
  <c r="AS477" i="1" s="1"/>
  <c r="AS478" i="1" s="1"/>
  <c r="AS479" i="1" s="1"/>
  <c r="AS480" i="1" s="1"/>
  <c r="AS481" i="1" s="1"/>
  <c r="AS482" i="1" s="1"/>
  <c r="AS483" i="1" s="1"/>
  <c r="AS484" i="1" s="1"/>
  <c r="AS485" i="1" s="1"/>
  <c r="AS486" i="1" s="1"/>
  <c r="AS487" i="1" s="1"/>
  <c r="AS488" i="1" s="1"/>
  <c r="AS489" i="1" s="1"/>
  <c r="AS490" i="1" s="1"/>
  <c r="AS491" i="1" s="1"/>
  <c r="AS492" i="1" s="1"/>
  <c r="AS493" i="1" s="1"/>
  <c r="AS494" i="1" s="1"/>
  <c r="AS495" i="1" s="1"/>
  <c r="AS496" i="1" s="1"/>
  <c r="AS497" i="1" s="1"/>
  <c r="AS498" i="1" s="1"/>
  <c r="AS499" i="1" s="1"/>
  <c r="AS500" i="1" s="1"/>
  <c r="AS501" i="1" s="1"/>
  <c r="AS502" i="1" s="1"/>
  <c r="AS503" i="1" s="1"/>
  <c r="AS504" i="1" s="1"/>
  <c r="AS505" i="1" s="1"/>
  <c r="AS506" i="1" s="1"/>
  <c r="AS507" i="1" s="1"/>
  <c r="AS508" i="1" s="1"/>
  <c r="AS509" i="1" s="1"/>
  <c r="AS510" i="1" s="1"/>
  <c r="AS511" i="1" s="1"/>
  <c r="AS512" i="1" s="1"/>
  <c r="AS513" i="1" s="1"/>
  <c r="AS514" i="1" s="1"/>
  <c r="AS515" i="1" s="1"/>
  <c r="AS516" i="1" s="1"/>
  <c r="AS517" i="1" s="1"/>
  <c r="AS518" i="1" s="1"/>
  <c r="AS519" i="1" s="1"/>
  <c r="AS520" i="1" s="1"/>
  <c r="AS521" i="1" s="1"/>
  <c r="AS522" i="1" s="1"/>
  <c r="AS523" i="1" s="1"/>
  <c r="AS524" i="1" s="1"/>
  <c r="AS525" i="1" s="1"/>
  <c r="AS526" i="1" s="1"/>
  <c r="AS527" i="1" s="1"/>
  <c r="AS528" i="1" s="1"/>
  <c r="AS529" i="1" s="1"/>
  <c r="AS530" i="1" s="1"/>
  <c r="AS531" i="1" s="1"/>
  <c r="AS532" i="1" s="1"/>
  <c r="AS533" i="1" s="1"/>
  <c r="AS534" i="1" s="1"/>
  <c r="AS535" i="1" s="1"/>
  <c r="AS536" i="1" s="1"/>
  <c r="AS537" i="1" s="1"/>
  <c r="AS538" i="1" s="1"/>
  <c r="AS539" i="1" s="1"/>
  <c r="AS540" i="1" s="1"/>
  <c r="AS541" i="1" s="1"/>
  <c r="AS542" i="1" s="1"/>
  <c r="AS543" i="1" s="1"/>
  <c r="AS544" i="1" s="1"/>
  <c r="AS545" i="1" s="1"/>
  <c r="AS546" i="1" s="1"/>
  <c r="AS547" i="1" s="1"/>
  <c r="AS548" i="1" s="1"/>
  <c r="AS549" i="1" s="1"/>
  <c r="AS550" i="1" s="1"/>
  <c r="AS551" i="1" s="1"/>
  <c r="AS552" i="1" s="1"/>
  <c r="AS553" i="1" s="1"/>
  <c r="AS554" i="1" s="1"/>
  <c r="AS555" i="1" s="1"/>
  <c r="AS556" i="1" s="1"/>
  <c r="AS557" i="1" s="1"/>
  <c r="AS558" i="1" s="1"/>
  <c r="AS559" i="1" s="1"/>
  <c r="AS560" i="1" s="1"/>
  <c r="AS561" i="1" s="1"/>
  <c r="AS562" i="1" s="1"/>
  <c r="AS563" i="1" s="1"/>
  <c r="AS564" i="1" s="1"/>
  <c r="AS565" i="1" s="1"/>
  <c r="AS566" i="1" s="1"/>
  <c r="AS567" i="1" s="1"/>
  <c r="AS568" i="1" s="1"/>
  <c r="AS569" i="1" s="1"/>
  <c r="AS570" i="1" s="1"/>
  <c r="AS571" i="1" s="1"/>
  <c r="AS572" i="1" s="1"/>
  <c r="AS573" i="1" s="1"/>
  <c r="AS574" i="1" s="1"/>
  <c r="AS575" i="1" s="1"/>
  <c r="AS576" i="1" s="1"/>
  <c r="AS577" i="1" s="1"/>
  <c r="AS578" i="1" s="1"/>
  <c r="AS579" i="1" s="1"/>
  <c r="AS580" i="1" s="1"/>
  <c r="AS581" i="1" s="1"/>
  <c r="AS582" i="1" s="1"/>
  <c r="AS583" i="1" s="1"/>
  <c r="AS584" i="1" s="1"/>
  <c r="AS585" i="1" s="1"/>
  <c r="AS586" i="1" s="1"/>
  <c r="AS587" i="1" s="1"/>
  <c r="AS588" i="1" s="1"/>
  <c r="AS589" i="1" s="1"/>
  <c r="AS590" i="1" s="1"/>
  <c r="AS591" i="1" s="1"/>
  <c r="AS592" i="1" s="1"/>
  <c r="AS593" i="1" s="1"/>
  <c r="AS594" i="1" s="1"/>
  <c r="AS595" i="1" s="1"/>
  <c r="AS596" i="1" s="1"/>
  <c r="AS597" i="1" s="1"/>
  <c r="AS598" i="1" s="1"/>
  <c r="AS599" i="1" s="1"/>
  <c r="AS600" i="1" s="1"/>
  <c r="AS601" i="1" s="1"/>
  <c r="AS602" i="1" s="1"/>
  <c r="AS603" i="1" s="1"/>
  <c r="AS604" i="1" s="1"/>
  <c r="AS605" i="1" s="1"/>
  <c r="AS606" i="1" s="1"/>
  <c r="AS607" i="1" s="1"/>
  <c r="AS608" i="1" s="1"/>
  <c r="AS609" i="1" s="1"/>
  <c r="AS610" i="1" s="1"/>
  <c r="AS611" i="1" s="1"/>
  <c r="AS612" i="1" s="1"/>
  <c r="AS613" i="1" s="1"/>
  <c r="AS614" i="1" s="1"/>
  <c r="AS615" i="1" s="1"/>
  <c r="AS616" i="1" s="1"/>
  <c r="AS617" i="1" s="1"/>
  <c r="AS618" i="1" s="1"/>
  <c r="AS619" i="1" s="1"/>
  <c r="AS620" i="1" s="1"/>
  <c r="AS621" i="1" s="1"/>
  <c r="AS622" i="1" s="1"/>
  <c r="AS623" i="1" s="1"/>
  <c r="AS624" i="1" s="1"/>
  <c r="AS625" i="1" s="1"/>
  <c r="AS626" i="1" s="1"/>
  <c r="AS627" i="1" s="1"/>
  <c r="AS628" i="1" s="1"/>
  <c r="AS629" i="1" s="1"/>
  <c r="AS630" i="1" s="1"/>
  <c r="AS631" i="1" s="1"/>
  <c r="AS632" i="1" s="1"/>
  <c r="AS633" i="1" s="1"/>
  <c r="AS634" i="1" s="1"/>
  <c r="AS635" i="1" s="1"/>
  <c r="AS636" i="1" s="1"/>
  <c r="AS637" i="1" s="1"/>
  <c r="AS638" i="1" s="1"/>
  <c r="AS639" i="1" s="1"/>
  <c r="AS640" i="1" s="1"/>
  <c r="AS641" i="1" s="1"/>
  <c r="AS642" i="1" s="1"/>
  <c r="AS643" i="1" s="1"/>
  <c r="AS644" i="1" s="1"/>
  <c r="AS645" i="1" s="1"/>
  <c r="AS646" i="1" s="1"/>
  <c r="AS647" i="1" s="1"/>
  <c r="AS648" i="1" s="1"/>
  <c r="AS649" i="1" s="1"/>
  <c r="AS650" i="1" s="1"/>
  <c r="AS651" i="1" s="1"/>
  <c r="AS652" i="1" s="1"/>
  <c r="AS653" i="1" s="1"/>
  <c r="AS654" i="1" s="1"/>
  <c r="AS655" i="1" s="1"/>
  <c r="AS656" i="1" s="1"/>
  <c r="AS657" i="1" s="1"/>
  <c r="AS658" i="1" s="1"/>
  <c r="AS659" i="1" s="1"/>
  <c r="AS660" i="1" s="1"/>
  <c r="AS661" i="1" s="1"/>
  <c r="AS662" i="1" s="1"/>
  <c r="AS663" i="1" s="1"/>
  <c r="AS664" i="1" s="1"/>
  <c r="AS665" i="1" s="1"/>
  <c r="AS666" i="1" s="1"/>
  <c r="AS667" i="1" s="1"/>
  <c r="AS668" i="1" s="1"/>
  <c r="AS669" i="1" s="1"/>
  <c r="AS670" i="1" s="1"/>
  <c r="AS671" i="1" s="1"/>
  <c r="AS672" i="1" s="1"/>
  <c r="AS673" i="1" s="1"/>
  <c r="AS674" i="1" s="1"/>
  <c r="AS675" i="1" s="1"/>
  <c r="AS676" i="1" s="1"/>
  <c r="AS677" i="1" s="1"/>
  <c r="AS678" i="1" s="1"/>
  <c r="AS679" i="1" s="1"/>
  <c r="AS680" i="1" s="1"/>
  <c r="AS681" i="1" s="1"/>
  <c r="AS682" i="1" s="1"/>
  <c r="AS683" i="1" s="1"/>
  <c r="AS684" i="1" s="1"/>
  <c r="AS685" i="1" s="1"/>
  <c r="AS686" i="1" s="1"/>
  <c r="AS687" i="1" s="1"/>
  <c r="AS688" i="1" s="1"/>
  <c r="AS689" i="1" s="1"/>
  <c r="AS690" i="1" s="1"/>
  <c r="AS691" i="1" s="1"/>
  <c r="AS692" i="1" s="1"/>
  <c r="AS693" i="1" s="1"/>
  <c r="AS694" i="1" s="1"/>
  <c r="AS695" i="1" s="1"/>
  <c r="AS696" i="1" s="1"/>
  <c r="AS697" i="1" s="1"/>
  <c r="AS698" i="1" s="1"/>
  <c r="AS699" i="1" s="1"/>
  <c r="AS700" i="1" s="1"/>
  <c r="AS701" i="1" s="1"/>
  <c r="AS702" i="1" s="1"/>
  <c r="AS703" i="1" s="1"/>
  <c r="AS704" i="1" s="1"/>
  <c r="AS705" i="1" s="1"/>
  <c r="AS706" i="1" s="1"/>
  <c r="AS707" i="1" s="1"/>
  <c r="AS708" i="1" s="1"/>
  <c r="AS709" i="1" s="1"/>
  <c r="AS710" i="1" s="1"/>
  <c r="AS711" i="1" s="1"/>
  <c r="AS712" i="1" s="1"/>
  <c r="AS713" i="1" s="1"/>
  <c r="AS714" i="1" s="1"/>
  <c r="AS715" i="1" s="1"/>
  <c r="AS716" i="1" s="1"/>
  <c r="AS717" i="1" s="1"/>
  <c r="AS718" i="1" s="1"/>
  <c r="AS719" i="1" s="1"/>
  <c r="AS720" i="1" s="1"/>
  <c r="AS721" i="1" s="1"/>
  <c r="AS722" i="1" s="1"/>
  <c r="AS723" i="1" s="1"/>
  <c r="AS724" i="1" s="1"/>
  <c r="AS725" i="1" s="1"/>
  <c r="AS726" i="1" s="1"/>
  <c r="AS727" i="1" s="1"/>
  <c r="AS728" i="1" s="1"/>
  <c r="AS729" i="1" s="1"/>
  <c r="AS730" i="1" s="1"/>
  <c r="AS731" i="1" s="1"/>
  <c r="AS732" i="1" s="1"/>
  <c r="AS733" i="1" s="1"/>
  <c r="AS734" i="1" s="1"/>
  <c r="AS735" i="1" s="1"/>
  <c r="AS736" i="1" s="1"/>
  <c r="AS737" i="1" s="1"/>
  <c r="AS738" i="1" s="1"/>
  <c r="AS739" i="1" s="1"/>
  <c r="AS740" i="1" s="1"/>
  <c r="AS741" i="1" s="1"/>
  <c r="AS742" i="1" s="1"/>
  <c r="AS743" i="1" s="1"/>
  <c r="AS744" i="1" s="1"/>
  <c r="AS745" i="1" s="1"/>
  <c r="AS746" i="1" s="1"/>
  <c r="AS747" i="1" s="1"/>
  <c r="AS748" i="1" s="1"/>
  <c r="AS749" i="1" s="1"/>
  <c r="AS750" i="1" s="1"/>
  <c r="AS751" i="1" s="1"/>
  <c r="AS752" i="1" s="1"/>
  <c r="AS753" i="1" s="1"/>
  <c r="AS754" i="1" s="1"/>
  <c r="AS755" i="1" s="1"/>
  <c r="AS756" i="1" s="1"/>
  <c r="AS757" i="1" s="1"/>
  <c r="AS758" i="1" s="1"/>
  <c r="AS759" i="1" s="1"/>
  <c r="AS760" i="1" s="1"/>
  <c r="AS761" i="1" s="1"/>
  <c r="AS762" i="1" s="1"/>
  <c r="AS763" i="1" s="1"/>
  <c r="AS764" i="1" s="1"/>
  <c r="AS765" i="1" s="1"/>
  <c r="AS766" i="1" s="1"/>
  <c r="AS767" i="1" s="1"/>
  <c r="AS768" i="1" s="1"/>
  <c r="AS769" i="1" s="1"/>
  <c r="AS770" i="1" s="1"/>
  <c r="AS771" i="1" s="1"/>
  <c r="AS772" i="1" s="1"/>
  <c r="AS773" i="1" s="1"/>
  <c r="AS774" i="1" s="1"/>
  <c r="AS775" i="1" s="1"/>
  <c r="AS776" i="1" s="1"/>
  <c r="AS777" i="1" s="1"/>
  <c r="AS778" i="1" s="1"/>
  <c r="AS779" i="1" s="1"/>
  <c r="AS780" i="1" s="1"/>
  <c r="AS781" i="1" s="1"/>
  <c r="AS782" i="1" s="1"/>
  <c r="AS783" i="1" s="1"/>
  <c r="AS784" i="1" s="1"/>
  <c r="AS785" i="1" s="1"/>
  <c r="AS786" i="1" s="1"/>
  <c r="AS787" i="1" s="1"/>
  <c r="AS788" i="1" s="1"/>
  <c r="AS789" i="1" s="1"/>
  <c r="AS790" i="1" s="1"/>
  <c r="AS791" i="1" s="1"/>
  <c r="AS792" i="1" s="1"/>
  <c r="AS793" i="1" s="1"/>
  <c r="AS794" i="1" s="1"/>
  <c r="AS795" i="1" s="1"/>
  <c r="AS796" i="1" s="1"/>
  <c r="AS797" i="1" s="1"/>
  <c r="AS798" i="1" s="1"/>
  <c r="AS799" i="1" s="1"/>
  <c r="AS800" i="1" s="1"/>
  <c r="AS801" i="1" s="1"/>
  <c r="AS802" i="1" s="1"/>
  <c r="AS803" i="1" s="1"/>
  <c r="AS804" i="1" s="1"/>
  <c r="AS805" i="1" s="1"/>
  <c r="AS806" i="1" s="1"/>
  <c r="AS807" i="1" s="1"/>
  <c r="AS808" i="1" s="1"/>
  <c r="AS809" i="1" s="1"/>
  <c r="AS810" i="1" s="1"/>
  <c r="AS811" i="1" s="1"/>
  <c r="AS812" i="1" s="1"/>
  <c r="AS813" i="1" s="1"/>
  <c r="AS814" i="1" s="1"/>
  <c r="AS815" i="1" s="1"/>
  <c r="AS816" i="1" s="1"/>
  <c r="AS817" i="1" s="1"/>
  <c r="AS818" i="1" s="1"/>
  <c r="AS819" i="1" s="1"/>
  <c r="AS820" i="1" s="1"/>
  <c r="AS821" i="1" s="1"/>
  <c r="AS822" i="1" s="1"/>
  <c r="AS823" i="1" s="1"/>
  <c r="AS824" i="1" s="1"/>
  <c r="AS825" i="1" s="1"/>
  <c r="AS826" i="1" s="1"/>
  <c r="AS827" i="1" s="1"/>
  <c r="AS828" i="1" s="1"/>
  <c r="AS829" i="1" s="1"/>
  <c r="AS830" i="1" s="1"/>
  <c r="AS831" i="1" s="1"/>
  <c r="AS832" i="1" s="1"/>
  <c r="AS833" i="1" s="1"/>
  <c r="AS834" i="1" s="1"/>
  <c r="AS835" i="1" s="1"/>
  <c r="AS836" i="1" s="1"/>
  <c r="AS837" i="1" s="1"/>
  <c r="AS838" i="1" s="1"/>
  <c r="AS839" i="1" s="1"/>
  <c r="AS840" i="1" s="1"/>
  <c r="AS841" i="1" s="1"/>
  <c r="AS842" i="1" s="1"/>
  <c r="AS843" i="1" s="1"/>
  <c r="AS844" i="1" s="1"/>
  <c r="AS845" i="1" s="1"/>
  <c r="AS846" i="1" s="1"/>
  <c r="AS847" i="1" s="1"/>
  <c r="AS848" i="1" s="1"/>
  <c r="AS849" i="1" s="1"/>
  <c r="AS850" i="1" s="1"/>
  <c r="AS851" i="1" s="1"/>
  <c r="AS852" i="1" s="1"/>
  <c r="AS853" i="1" s="1"/>
  <c r="AS854" i="1" s="1"/>
  <c r="AS855" i="1" s="1"/>
  <c r="AS856" i="1" s="1"/>
  <c r="AS857" i="1" s="1"/>
  <c r="AS858" i="1" s="1"/>
  <c r="AS859" i="1" s="1"/>
  <c r="AS860" i="1" s="1"/>
  <c r="AS861" i="1" s="1"/>
  <c r="AS862" i="1" s="1"/>
  <c r="AS863" i="1" s="1"/>
  <c r="AS864" i="1" s="1"/>
  <c r="AS865" i="1" s="1"/>
  <c r="AS866" i="1" s="1"/>
  <c r="AS867" i="1" s="1"/>
  <c r="AS868" i="1" s="1"/>
  <c r="AS869" i="1" s="1"/>
  <c r="AS870" i="1" s="1"/>
  <c r="AS871" i="1" s="1"/>
  <c r="AS872" i="1" s="1"/>
  <c r="AS873" i="1" s="1"/>
  <c r="AS874" i="1" s="1"/>
  <c r="AS875" i="1" s="1"/>
  <c r="AS876" i="1" s="1"/>
  <c r="AS877" i="1" s="1"/>
  <c r="AS878" i="1" s="1"/>
  <c r="AS879" i="1" s="1"/>
  <c r="AS880" i="1" s="1"/>
  <c r="AS881" i="1" s="1"/>
  <c r="AS882" i="1" s="1"/>
  <c r="AS883" i="1" s="1"/>
  <c r="AS884" i="1" s="1"/>
  <c r="AS885" i="1" s="1"/>
  <c r="AS886" i="1" s="1"/>
  <c r="AS887" i="1" s="1"/>
  <c r="AS888" i="1" s="1"/>
  <c r="AS889" i="1" s="1"/>
  <c r="AS890" i="1" s="1"/>
  <c r="AS891" i="1" s="1"/>
  <c r="AS892" i="1" s="1"/>
  <c r="AS893" i="1" s="1"/>
  <c r="AS894" i="1" s="1"/>
  <c r="AS895" i="1" s="1"/>
  <c r="AS896" i="1" s="1"/>
  <c r="AS897" i="1" s="1"/>
  <c r="AS898" i="1" s="1"/>
  <c r="AS899" i="1" s="1"/>
  <c r="AS900" i="1" s="1"/>
  <c r="AS901" i="1" s="1"/>
  <c r="AS902" i="1" s="1"/>
  <c r="AS903" i="1" s="1"/>
  <c r="AS904" i="1" s="1"/>
  <c r="AS905" i="1" s="1"/>
  <c r="AS906" i="1" s="1"/>
  <c r="AS907" i="1" s="1"/>
  <c r="AS908" i="1" s="1"/>
  <c r="AS909" i="1" s="1"/>
  <c r="AS910" i="1" s="1"/>
  <c r="AS911" i="1" s="1"/>
  <c r="AS912" i="1" s="1"/>
  <c r="AS913" i="1" s="1"/>
  <c r="AS914" i="1" s="1"/>
  <c r="AS915" i="1" s="1"/>
  <c r="AS916" i="1" s="1"/>
  <c r="AS917" i="1" s="1"/>
  <c r="AS918" i="1" s="1"/>
  <c r="AS919" i="1" s="1"/>
  <c r="AS920" i="1" s="1"/>
  <c r="AS921" i="1" s="1"/>
  <c r="AS922" i="1" s="1"/>
  <c r="AS923" i="1" s="1"/>
  <c r="AS924" i="1" s="1"/>
  <c r="AS925" i="1" s="1"/>
  <c r="AS926" i="1" s="1"/>
  <c r="AS927" i="1" s="1"/>
  <c r="AS928" i="1" s="1"/>
  <c r="AS929" i="1" s="1"/>
  <c r="AS930" i="1" s="1"/>
  <c r="AS931" i="1" s="1"/>
  <c r="AS932" i="1" s="1"/>
  <c r="AS933" i="1" s="1"/>
  <c r="AS934" i="1" s="1"/>
  <c r="AS935" i="1" s="1"/>
  <c r="AS936" i="1" s="1"/>
  <c r="AS937" i="1" s="1"/>
  <c r="AS938" i="1" s="1"/>
  <c r="AS939" i="1" s="1"/>
  <c r="AS940" i="1" s="1"/>
  <c r="AS941" i="1" s="1"/>
  <c r="AS942" i="1" s="1"/>
  <c r="AS943" i="1" s="1"/>
  <c r="AS944" i="1" s="1"/>
  <c r="AS945" i="1" s="1"/>
  <c r="AS946" i="1" s="1"/>
  <c r="AS947" i="1" s="1"/>
  <c r="AS948" i="1" s="1"/>
  <c r="AS949" i="1" s="1"/>
  <c r="AS950" i="1" s="1"/>
  <c r="AS951" i="1" s="1"/>
  <c r="AS952" i="1" s="1"/>
  <c r="AS953" i="1" s="1"/>
  <c r="AS954" i="1" s="1"/>
  <c r="AS955" i="1" s="1"/>
  <c r="AS956" i="1" s="1"/>
  <c r="AS957" i="1" s="1"/>
  <c r="AS958" i="1" s="1"/>
  <c r="AS959" i="1" s="1"/>
  <c r="AS960" i="1" s="1"/>
  <c r="AS961" i="1" s="1"/>
  <c r="AS962" i="1" s="1"/>
  <c r="AS963" i="1" s="1"/>
  <c r="AS964" i="1" s="1"/>
  <c r="AS965" i="1" s="1"/>
  <c r="AS966" i="1" s="1"/>
  <c r="AS967" i="1" s="1"/>
  <c r="AS968" i="1" s="1"/>
  <c r="AS969" i="1" s="1"/>
  <c r="AS970" i="1" s="1"/>
  <c r="AS971" i="1" s="1"/>
  <c r="AS972" i="1" s="1"/>
  <c r="AS973" i="1" s="1"/>
  <c r="AS974" i="1" s="1"/>
  <c r="AS975" i="1" s="1"/>
  <c r="AS976" i="1" s="1"/>
  <c r="AS977" i="1" s="1"/>
  <c r="AS978" i="1" s="1"/>
  <c r="AS979" i="1" s="1"/>
  <c r="AS980" i="1" s="1"/>
  <c r="AS981" i="1" s="1"/>
  <c r="AS982" i="1" s="1"/>
  <c r="AS983" i="1" s="1"/>
  <c r="AS984" i="1" s="1"/>
  <c r="AS985" i="1" s="1"/>
  <c r="AS986" i="1" s="1"/>
  <c r="AS987" i="1" s="1"/>
  <c r="AS988" i="1" s="1"/>
  <c r="AS989" i="1" s="1"/>
  <c r="AS990" i="1" s="1"/>
  <c r="AS991" i="1" s="1"/>
  <c r="AS992" i="1" s="1"/>
  <c r="AS993" i="1" s="1"/>
  <c r="AS994" i="1" s="1"/>
  <c r="AS995" i="1" s="1"/>
  <c r="AS996" i="1" s="1"/>
  <c r="AS997" i="1" s="1"/>
  <c r="AS998" i="1" s="1"/>
  <c r="AS999" i="1" s="1"/>
  <c r="AS1000" i="1" s="1"/>
  <c r="AS1001" i="1" s="1"/>
  <c r="AS1002" i="1" s="1"/>
  <c r="AS1003" i="1" s="1"/>
  <c r="AS1004" i="1" s="1"/>
  <c r="AS1005" i="1" s="1"/>
  <c r="AS1006" i="1" s="1"/>
  <c r="AS1007" i="1" s="1"/>
  <c r="AS1008" i="1" s="1"/>
  <c r="AS1009" i="1" s="1"/>
  <c r="AS1010" i="1" s="1"/>
  <c r="AS1011" i="1" s="1"/>
  <c r="AS1012" i="1" s="1"/>
  <c r="AS1013" i="1" s="1"/>
  <c r="AS1014" i="1" s="1"/>
  <c r="AS1015" i="1" s="1"/>
  <c r="AS1016" i="1" s="1"/>
  <c r="AS1017" i="1" s="1"/>
  <c r="AS1018" i="1" s="1"/>
  <c r="AS1019" i="1" s="1"/>
  <c r="AS1020" i="1" s="1"/>
  <c r="AS1021" i="1" s="1"/>
  <c r="AS1022" i="1" s="1"/>
  <c r="AS1023" i="1" s="1"/>
  <c r="AS1024" i="1" s="1"/>
  <c r="AS1025" i="1" s="1"/>
  <c r="AS1026" i="1" s="1"/>
  <c r="AS1027" i="1" s="1"/>
  <c r="AS1028" i="1" s="1"/>
  <c r="AS1029" i="1" s="1"/>
  <c r="AS1030" i="1" s="1"/>
  <c r="AS1031" i="1" s="1"/>
  <c r="AS1032" i="1" s="1"/>
  <c r="AS1033" i="1" s="1"/>
  <c r="AS1034" i="1" s="1"/>
  <c r="AS1035" i="1" s="1"/>
  <c r="AS1036" i="1" s="1"/>
  <c r="AS1037" i="1" s="1"/>
  <c r="AS1038" i="1" s="1"/>
  <c r="AS1039" i="1" s="1"/>
  <c r="AS1040" i="1" s="1"/>
  <c r="AS1041" i="1" s="1"/>
  <c r="AS1042" i="1" s="1"/>
  <c r="AS1043" i="1" s="1"/>
  <c r="AS1044" i="1" s="1"/>
  <c r="AS1045" i="1" s="1"/>
  <c r="AS1046" i="1" s="1"/>
  <c r="AS1047" i="1" s="1"/>
  <c r="AS1048" i="1" s="1"/>
  <c r="AS1049" i="1" s="1"/>
  <c r="AS1050" i="1" s="1"/>
  <c r="AS1051" i="1" s="1"/>
  <c r="AS1052" i="1" s="1"/>
  <c r="AS1053" i="1" s="1"/>
  <c r="AS1054" i="1" s="1"/>
  <c r="AS1055" i="1" s="1"/>
  <c r="AS1056" i="1" s="1"/>
  <c r="AS1057" i="1" s="1"/>
  <c r="AS1058" i="1" s="1"/>
  <c r="AS1059" i="1" s="1"/>
  <c r="AS1060" i="1" s="1"/>
  <c r="AS1061" i="1" s="1"/>
  <c r="AS1062" i="1" s="1"/>
  <c r="AS1063" i="1" s="1"/>
  <c r="AS1064" i="1" s="1"/>
  <c r="AS1065" i="1" s="1"/>
  <c r="AS1066" i="1" s="1"/>
  <c r="AS1067" i="1" s="1"/>
  <c r="AS1068" i="1" s="1"/>
  <c r="AS1069" i="1" s="1"/>
  <c r="AS1070" i="1" s="1"/>
  <c r="AS1071" i="1" s="1"/>
  <c r="AS1072" i="1" s="1"/>
  <c r="AS1073" i="1" s="1"/>
  <c r="AS1074" i="1" s="1"/>
  <c r="AS1075" i="1" s="1"/>
  <c r="AS1076" i="1" s="1"/>
  <c r="AS1077" i="1" s="1"/>
  <c r="AS1078" i="1" s="1"/>
  <c r="AS1079" i="1" s="1"/>
  <c r="AS1080" i="1" s="1"/>
  <c r="AS1081" i="1" s="1"/>
  <c r="AS1082" i="1" s="1"/>
  <c r="AS1083" i="1" s="1"/>
  <c r="AS1084" i="1" s="1"/>
  <c r="AS1085" i="1" s="1"/>
  <c r="AS1086" i="1" s="1"/>
  <c r="AS1087" i="1" s="1"/>
  <c r="AS1088" i="1" s="1"/>
  <c r="AS1089" i="1" s="1"/>
  <c r="AS1090" i="1" s="1"/>
  <c r="AS1091" i="1" s="1"/>
  <c r="AS1092" i="1" s="1"/>
  <c r="AS1093" i="1" s="1"/>
  <c r="AS1094" i="1" s="1"/>
  <c r="AS1095" i="1" s="1"/>
  <c r="AS1096" i="1" s="1"/>
  <c r="AS1097" i="1" s="1"/>
  <c r="AS1098" i="1" s="1"/>
  <c r="AS1099" i="1" s="1"/>
  <c r="AS1100" i="1" s="1"/>
  <c r="AS1101" i="1" s="1"/>
  <c r="AS1102" i="1" s="1"/>
  <c r="AS1103" i="1" s="1"/>
  <c r="AS1104" i="1" s="1"/>
  <c r="AS1105" i="1" s="1"/>
  <c r="AS1106" i="1" s="1"/>
  <c r="AS1107" i="1" s="1"/>
  <c r="AS1108" i="1" s="1"/>
  <c r="AS1109" i="1" s="1"/>
  <c r="AS1110" i="1" s="1"/>
  <c r="AS1111" i="1" s="1"/>
  <c r="AS1112" i="1" s="1"/>
  <c r="AS1113" i="1" s="1"/>
  <c r="AS1114" i="1" s="1"/>
  <c r="AS1115" i="1" s="1"/>
  <c r="AS1116" i="1" s="1"/>
  <c r="AS1117" i="1" s="1"/>
  <c r="AS1118" i="1" s="1"/>
  <c r="AS1119" i="1" s="1"/>
  <c r="AS1120" i="1" s="1"/>
  <c r="AS1121" i="1" s="1"/>
  <c r="AS1122" i="1" s="1"/>
  <c r="AS1123" i="1" s="1"/>
  <c r="AS1124" i="1" s="1"/>
  <c r="AS1125" i="1" s="1"/>
  <c r="AS1126" i="1" s="1"/>
  <c r="AS1127" i="1" s="1"/>
  <c r="AS1128" i="1" s="1"/>
  <c r="AS1129" i="1" s="1"/>
  <c r="AS1130" i="1" s="1"/>
  <c r="AS1131" i="1" s="1"/>
  <c r="AS1132" i="1" s="1"/>
  <c r="AS1133" i="1" s="1"/>
  <c r="AS1134" i="1" s="1"/>
  <c r="AS1135" i="1" s="1"/>
  <c r="AS1136" i="1" s="1"/>
  <c r="AS1137" i="1" s="1"/>
  <c r="AS1138" i="1" s="1"/>
  <c r="AS1139" i="1" s="1"/>
  <c r="AS1140" i="1" s="1"/>
  <c r="AS1141" i="1" s="1"/>
  <c r="AS1142" i="1" s="1"/>
  <c r="AS1143" i="1" s="1"/>
  <c r="AS1144" i="1" s="1"/>
  <c r="AS1145" i="1" s="1"/>
  <c r="AS1146" i="1" s="1"/>
  <c r="AS1147" i="1" s="1"/>
  <c r="AS1148" i="1" s="1"/>
  <c r="AS1149" i="1" s="1"/>
  <c r="AS1150" i="1" s="1"/>
  <c r="AS1151" i="1" s="1"/>
  <c r="AS1152" i="1" s="1"/>
  <c r="AS1153" i="1" s="1"/>
  <c r="AS1154" i="1" s="1"/>
  <c r="AS1155" i="1" s="1"/>
  <c r="AS1156" i="1" s="1"/>
  <c r="AS1157" i="1" s="1"/>
  <c r="AS1158" i="1" s="1"/>
  <c r="AS1159" i="1" s="1"/>
  <c r="AS1160" i="1" s="1"/>
  <c r="AS1161" i="1" s="1"/>
  <c r="AS1162" i="1" s="1"/>
  <c r="AS1163" i="1" s="1"/>
  <c r="AS1164" i="1" s="1"/>
  <c r="AS1165" i="1" s="1"/>
  <c r="AS1166" i="1" s="1"/>
  <c r="AS1167" i="1" s="1"/>
  <c r="AS1168" i="1" s="1"/>
  <c r="AQ26" i="1"/>
  <c r="AQ27" i="1" s="1"/>
  <c r="AQ28" i="1" s="1"/>
  <c r="AQ29" i="1" s="1"/>
  <c r="AQ30" i="1" s="1"/>
  <c r="AQ31" i="1" s="1"/>
  <c r="AQ32" i="1" s="1"/>
  <c r="AQ33" i="1" s="1"/>
  <c r="AQ34" i="1" s="1"/>
  <c r="AQ35" i="1" s="1"/>
  <c r="AQ36" i="1" s="1"/>
  <c r="AQ37" i="1" s="1"/>
  <c r="AQ38" i="1" s="1"/>
  <c r="AQ39" i="1" s="1"/>
  <c r="AQ40" i="1" s="1"/>
  <c r="AQ41" i="1" s="1"/>
  <c r="AQ42" i="1" s="1"/>
  <c r="AQ43" i="1" s="1"/>
  <c r="AQ44" i="1" s="1"/>
  <c r="AQ45" i="1" s="1"/>
  <c r="AQ46" i="1" s="1"/>
  <c r="AQ47" i="1" s="1"/>
  <c r="AQ48" i="1" s="1"/>
  <c r="AQ49" i="1" s="1"/>
  <c r="AQ50" i="1" s="1"/>
  <c r="AQ51" i="1" s="1"/>
  <c r="AQ52" i="1" s="1"/>
  <c r="AQ53" i="1" s="1"/>
  <c r="AQ54" i="1" s="1"/>
  <c r="AQ55" i="1" s="1"/>
  <c r="AQ56" i="1" s="1"/>
  <c r="AQ57" i="1" s="1"/>
  <c r="AQ58" i="1" s="1"/>
  <c r="AQ59" i="1" s="1"/>
  <c r="AQ60" i="1" s="1"/>
  <c r="AQ61" i="1" s="1"/>
  <c r="AQ62" i="1" s="1"/>
  <c r="AQ63" i="1" s="1"/>
  <c r="AQ64" i="1" s="1"/>
  <c r="AQ65" i="1" s="1"/>
  <c r="AQ66" i="1" s="1"/>
  <c r="AQ67" i="1" s="1"/>
  <c r="AQ68" i="1" s="1"/>
  <c r="AQ69" i="1" s="1"/>
  <c r="AQ70" i="1" s="1"/>
  <c r="AQ71" i="1" s="1"/>
  <c r="AQ72" i="1" s="1"/>
  <c r="AQ73" i="1" s="1"/>
  <c r="AQ74" i="1" s="1"/>
  <c r="AQ75" i="1" s="1"/>
  <c r="AQ76" i="1" s="1"/>
  <c r="AQ77" i="1" s="1"/>
  <c r="AQ78" i="1" s="1"/>
  <c r="AQ79" i="1" s="1"/>
  <c r="AQ80" i="1" s="1"/>
  <c r="AQ81" i="1" s="1"/>
  <c r="AQ82" i="1" s="1"/>
  <c r="AQ83" i="1" s="1"/>
  <c r="AQ84" i="1" s="1"/>
  <c r="AQ85" i="1" s="1"/>
  <c r="AQ87" i="1" s="1"/>
  <c r="AQ88" i="1" s="1"/>
  <c r="AQ89" i="1" s="1"/>
  <c r="AQ90" i="1" s="1"/>
  <c r="AQ91" i="1" s="1"/>
  <c r="AQ92" i="1" s="1"/>
  <c r="AQ93" i="1" s="1"/>
  <c r="AQ94" i="1" s="1"/>
  <c r="AQ95" i="1" s="1"/>
  <c r="AQ96" i="1" s="1"/>
  <c r="AQ97" i="1" s="1"/>
  <c r="AQ98" i="1" s="1"/>
  <c r="AQ99" i="1" s="1"/>
  <c r="AQ100" i="1" s="1"/>
  <c r="AQ101" i="1" s="1"/>
  <c r="AQ102" i="1" s="1"/>
  <c r="AQ103" i="1" s="1"/>
  <c r="AQ104" i="1" s="1"/>
  <c r="AQ105" i="1" s="1"/>
  <c r="AQ106" i="1" s="1"/>
  <c r="AQ107" i="1" s="1"/>
  <c r="AQ108" i="1" s="1"/>
  <c r="AQ109" i="1" s="1"/>
  <c r="AQ110" i="1" s="1"/>
  <c r="AQ111" i="1" s="1"/>
  <c r="AQ112" i="1" s="1"/>
  <c r="AQ113" i="1" s="1"/>
  <c r="AQ114" i="1" s="1"/>
  <c r="AQ115" i="1" s="1"/>
  <c r="AQ116" i="1" s="1"/>
  <c r="AQ117" i="1" s="1"/>
  <c r="AQ118" i="1" s="1"/>
  <c r="AQ119" i="1" s="1"/>
  <c r="AQ120" i="1" s="1"/>
  <c r="AQ121" i="1" s="1"/>
  <c r="AQ122" i="1" s="1"/>
  <c r="AQ123" i="1" s="1"/>
  <c r="AQ124" i="1" s="1"/>
  <c r="AQ125" i="1" s="1"/>
  <c r="AQ126" i="1" s="1"/>
  <c r="AQ127" i="1" s="1"/>
  <c r="AQ128" i="1" s="1"/>
  <c r="AQ129" i="1" s="1"/>
  <c r="AQ130" i="1" s="1"/>
  <c r="AQ131" i="1" s="1"/>
  <c r="AQ132" i="1" s="1"/>
  <c r="AQ133" i="1" s="1"/>
  <c r="AQ134" i="1" s="1"/>
  <c r="AQ135" i="1" s="1"/>
  <c r="AQ136" i="1" s="1"/>
  <c r="AQ137" i="1" s="1"/>
  <c r="AQ138" i="1" s="1"/>
  <c r="AQ139" i="1" s="1"/>
  <c r="AQ140" i="1" s="1"/>
  <c r="AQ141" i="1" s="1"/>
  <c r="AQ142" i="1" s="1"/>
  <c r="AQ143" i="1" s="1"/>
  <c r="AQ144" i="1" s="1"/>
  <c r="AQ145" i="1" s="1"/>
  <c r="AQ146" i="1" s="1"/>
  <c r="AQ147" i="1" s="1"/>
  <c r="AQ148" i="1" s="1"/>
  <c r="AQ149" i="1" s="1"/>
  <c r="AQ150" i="1" s="1"/>
  <c r="AQ151" i="1" s="1"/>
  <c r="AQ152" i="1" s="1"/>
  <c r="AQ153" i="1" s="1"/>
  <c r="AQ154" i="1" s="1"/>
  <c r="AQ155" i="1" s="1"/>
  <c r="AQ156" i="1" s="1"/>
  <c r="AQ157" i="1" s="1"/>
  <c r="AQ158" i="1" s="1"/>
  <c r="AQ159" i="1" s="1"/>
  <c r="AQ160" i="1" s="1"/>
  <c r="AQ161" i="1" s="1"/>
  <c r="AQ162" i="1" s="1"/>
  <c r="AQ163" i="1" s="1"/>
  <c r="AQ164" i="1" s="1"/>
  <c r="AQ165" i="1" s="1"/>
  <c r="AQ166" i="1" s="1"/>
  <c r="AQ167" i="1" s="1"/>
  <c r="AQ168" i="1" s="1"/>
  <c r="AQ169" i="1" s="1"/>
  <c r="AQ170" i="1" s="1"/>
  <c r="AQ171" i="1" s="1"/>
  <c r="AQ172" i="1" s="1"/>
  <c r="AQ173" i="1" s="1"/>
  <c r="AQ174" i="1" s="1"/>
  <c r="AQ175" i="1" s="1"/>
  <c r="AQ176" i="1" s="1"/>
  <c r="AQ177" i="1" s="1"/>
  <c r="AQ178" i="1" s="1"/>
  <c r="AQ179" i="1" s="1"/>
  <c r="AQ180" i="1" s="1"/>
  <c r="AQ181" i="1" s="1"/>
  <c r="AQ182" i="1" s="1"/>
  <c r="AQ183" i="1" s="1"/>
  <c r="AQ184" i="1" s="1"/>
  <c r="AQ185" i="1" s="1"/>
  <c r="AQ186" i="1" s="1"/>
  <c r="AQ187" i="1" s="1"/>
  <c r="AQ188" i="1" s="1"/>
  <c r="AQ189" i="1" s="1"/>
  <c r="AQ190" i="1" s="1"/>
  <c r="AQ191" i="1" s="1"/>
  <c r="AQ192" i="1" s="1"/>
  <c r="AQ193" i="1" s="1"/>
  <c r="AQ194" i="1" s="1"/>
  <c r="AQ195" i="1" s="1"/>
  <c r="AQ196" i="1" s="1"/>
  <c r="AQ197" i="1" s="1"/>
  <c r="AQ198" i="1" s="1"/>
  <c r="AQ199" i="1" s="1"/>
  <c r="AQ200" i="1" s="1"/>
  <c r="AQ201" i="1" s="1"/>
  <c r="AQ202" i="1" s="1"/>
  <c r="AQ203" i="1" s="1"/>
  <c r="AQ204" i="1" s="1"/>
  <c r="AQ205" i="1" s="1"/>
  <c r="AQ206" i="1" s="1"/>
  <c r="AQ207" i="1" s="1"/>
  <c r="AQ208" i="1" s="1"/>
  <c r="AQ209" i="1" s="1"/>
  <c r="AQ210" i="1" s="1"/>
  <c r="AQ211" i="1" s="1"/>
  <c r="AQ212" i="1" s="1"/>
  <c r="AQ213" i="1" s="1"/>
  <c r="AQ214" i="1" s="1"/>
  <c r="AQ215" i="1" s="1"/>
  <c r="AQ216" i="1" s="1"/>
  <c r="AQ217" i="1" s="1"/>
  <c r="AQ218" i="1" s="1"/>
  <c r="AQ219" i="1" s="1"/>
  <c r="AQ220" i="1" s="1"/>
  <c r="AQ221" i="1" s="1"/>
  <c r="AQ222" i="1" s="1"/>
  <c r="AQ223" i="1" s="1"/>
  <c r="AQ224" i="1" s="1"/>
  <c r="AQ225" i="1" s="1"/>
  <c r="AQ226" i="1" s="1"/>
  <c r="AQ227" i="1" s="1"/>
  <c r="AQ228" i="1" s="1"/>
  <c r="AQ229" i="1" s="1"/>
  <c r="AQ230" i="1" s="1"/>
  <c r="AQ231" i="1" s="1"/>
  <c r="AQ232" i="1" s="1"/>
  <c r="AQ233" i="1" s="1"/>
  <c r="AQ234" i="1" s="1"/>
  <c r="AQ235" i="1" s="1"/>
  <c r="AQ236" i="1" s="1"/>
  <c r="AQ237" i="1" s="1"/>
  <c r="AQ238" i="1" s="1"/>
  <c r="AQ239" i="1" s="1"/>
  <c r="AQ240" i="1" s="1"/>
  <c r="AQ241" i="1" s="1"/>
  <c r="AQ242" i="1" s="1"/>
  <c r="AQ243" i="1" s="1"/>
  <c r="AQ244" i="1" s="1"/>
  <c r="AQ245" i="1" s="1"/>
  <c r="AQ246" i="1" s="1"/>
  <c r="AQ247" i="1" s="1"/>
  <c r="AQ248" i="1" s="1"/>
  <c r="AQ249" i="1" s="1"/>
  <c r="AQ250" i="1" s="1"/>
  <c r="AQ251" i="1" s="1"/>
  <c r="AQ252" i="1" s="1"/>
  <c r="AQ253" i="1" s="1"/>
  <c r="AQ254" i="1" s="1"/>
  <c r="AQ255" i="1" s="1"/>
  <c r="AQ256" i="1" s="1"/>
  <c r="AQ257" i="1" s="1"/>
  <c r="AQ258" i="1" s="1"/>
  <c r="AQ259" i="1" s="1"/>
  <c r="AQ260" i="1" s="1"/>
  <c r="AQ261" i="1" s="1"/>
  <c r="AQ262" i="1" s="1"/>
  <c r="AQ263" i="1" s="1"/>
  <c r="AQ264" i="1" s="1"/>
  <c r="AQ265" i="1" s="1"/>
  <c r="AQ266" i="1" s="1"/>
  <c r="AQ267" i="1" s="1"/>
  <c r="AQ268" i="1" s="1"/>
  <c r="AQ269" i="1" s="1"/>
  <c r="AQ270" i="1" s="1"/>
  <c r="AQ271" i="1" s="1"/>
  <c r="AQ272" i="1" s="1"/>
  <c r="AQ273" i="1" s="1"/>
  <c r="AQ274" i="1" s="1"/>
  <c r="AQ275" i="1" s="1"/>
  <c r="AQ276" i="1" s="1"/>
  <c r="AQ277" i="1" s="1"/>
  <c r="AQ278" i="1" s="1"/>
  <c r="AQ279" i="1" s="1"/>
  <c r="AQ280" i="1" s="1"/>
  <c r="AQ281" i="1" s="1"/>
  <c r="AQ282" i="1" s="1"/>
  <c r="AQ283" i="1" s="1"/>
  <c r="AQ284" i="1" s="1"/>
  <c r="AQ285" i="1" s="1"/>
  <c r="AQ286" i="1" s="1"/>
  <c r="AQ287" i="1" s="1"/>
  <c r="AQ288" i="1" s="1"/>
  <c r="AQ289" i="1" s="1"/>
  <c r="AQ290" i="1" s="1"/>
  <c r="AQ291" i="1" s="1"/>
  <c r="AQ292" i="1" s="1"/>
  <c r="AQ293" i="1" s="1"/>
  <c r="AQ294" i="1" s="1"/>
  <c r="AQ295" i="1" s="1"/>
  <c r="AQ296" i="1" s="1"/>
  <c r="AQ297" i="1" s="1"/>
  <c r="AQ298" i="1" s="1"/>
  <c r="AQ299" i="1" s="1"/>
  <c r="AQ300" i="1" s="1"/>
  <c r="AQ301" i="1" s="1"/>
  <c r="AQ302" i="1" s="1"/>
  <c r="AQ303" i="1" s="1"/>
  <c r="AQ304" i="1" s="1"/>
  <c r="AQ305" i="1" s="1"/>
  <c r="AQ306" i="1" s="1"/>
  <c r="AQ307" i="1" s="1"/>
  <c r="AQ308" i="1" s="1"/>
  <c r="AQ309" i="1" s="1"/>
  <c r="AQ310" i="1" s="1"/>
  <c r="AQ311" i="1" s="1"/>
  <c r="AQ312" i="1" s="1"/>
  <c r="AQ313" i="1" s="1"/>
  <c r="AQ314" i="1" s="1"/>
  <c r="AQ315" i="1" s="1"/>
  <c r="AQ316" i="1" s="1"/>
  <c r="AQ317" i="1" s="1"/>
  <c r="AQ318" i="1" s="1"/>
  <c r="AQ319" i="1" s="1"/>
  <c r="AQ320" i="1" s="1"/>
  <c r="AQ321" i="1" s="1"/>
  <c r="AQ322" i="1" s="1"/>
  <c r="AQ323" i="1" s="1"/>
  <c r="AQ324" i="1" s="1"/>
  <c r="AQ325" i="1" s="1"/>
  <c r="AQ326" i="1" s="1"/>
  <c r="AQ327" i="1" s="1"/>
  <c r="AQ328" i="1" s="1"/>
  <c r="AQ329" i="1" s="1"/>
  <c r="AQ330" i="1" s="1"/>
  <c r="AQ331" i="1" s="1"/>
  <c r="AQ332" i="1" s="1"/>
  <c r="AQ333" i="1" s="1"/>
  <c r="AQ334" i="1" s="1"/>
  <c r="AQ335" i="1" s="1"/>
  <c r="AQ336" i="1" s="1"/>
  <c r="AQ337" i="1" s="1"/>
  <c r="AQ338" i="1" s="1"/>
  <c r="AQ339" i="1" s="1"/>
  <c r="AQ340" i="1" s="1"/>
  <c r="AQ341" i="1" s="1"/>
  <c r="AQ342" i="1" s="1"/>
  <c r="AQ343" i="1" s="1"/>
  <c r="AQ344" i="1" s="1"/>
  <c r="AQ345" i="1" s="1"/>
  <c r="AQ346" i="1" s="1"/>
  <c r="AQ347" i="1" s="1"/>
  <c r="AQ348" i="1" s="1"/>
  <c r="AQ349" i="1" s="1"/>
  <c r="AQ350" i="1" s="1"/>
  <c r="AQ351" i="1" s="1"/>
  <c r="AQ352" i="1" s="1"/>
  <c r="AQ353" i="1" s="1"/>
  <c r="AQ354" i="1" s="1"/>
  <c r="AQ355" i="1" s="1"/>
  <c r="AQ356" i="1" s="1"/>
  <c r="AQ357" i="1" s="1"/>
  <c r="AQ358" i="1" s="1"/>
  <c r="AQ359" i="1" s="1"/>
  <c r="AQ360" i="1" s="1"/>
  <c r="AQ361" i="1" s="1"/>
  <c r="AQ362" i="1" s="1"/>
  <c r="AQ363" i="1" s="1"/>
  <c r="AQ364" i="1" s="1"/>
  <c r="AQ365" i="1" s="1"/>
  <c r="AQ366" i="1" s="1"/>
  <c r="AQ367" i="1" s="1"/>
  <c r="AQ368" i="1" s="1"/>
  <c r="AQ369" i="1" s="1"/>
  <c r="AQ370" i="1" s="1"/>
  <c r="AQ371" i="1" s="1"/>
  <c r="AQ372" i="1" s="1"/>
  <c r="AQ373" i="1" s="1"/>
  <c r="AQ374" i="1" s="1"/>
  <c r="AQ375" i="1" s="1"/>
  <c r="AQ376" i="1" s="1"/>
  <c r="AQ377" i="1" s="1"/>
  <c r="AQ378" i="1" s="1"/>
  <c r="AQ379" i="1" s="1"/>
  <c r="AQ380" i="1" s="1"/>
  <c r="AQ381" i="1" s="1"/>
  <c r="AQ382" i="1" s="1"/>
  <c r="AQ383" i="1" s="1"/>
  <c r="AQ384" i="1" s="1"/>
  <c r="AQ385" i="1" s="1"/>
  <c r="AQ386" i="1" s="1"/>
  <c r="AQ387" i="1" s="1"/>
  <c r="AQ388" i="1" s="1"/>
  <c r="AQ389" i="1" s="1"/>
  <c r="AQ390" i="1" s="1"/>
  <c r="AQ391" i="1" s="1"/>
  <c r="AQ392" i="1" s="1"/>
  <c r="AQ393" i="1" s="1"/>
  <c r="AQ394" i="1" s="1"/>
  <c r="AQ395" i="1" s="1"/>
  <c r="AQ396" i="1" s="1"/>
  <c r="AQ397" i="1" s="1"/>
  <c r="AQ398" i="1" s="1"/>
  <c r="AQ399" i="1" s="1"/>
  <c r="AQ400" i="1" s="1"/>
  <c r="AQ401" i="1" s="1"/>
  <c r="AQ402" i="1" s="1"/>
  <c r="AQ403" i="1" s="1"/>
  <c r="AQ404" i="1" s="1"/>
  <c r="AQ405" i="1" s="1"/>
  <c r="AQ406" i="1" s="1"/>
  <c r="AQ407" i="1" s="1"/>
  <c r="AQ408" i="1" s="1"/>
  <c r="AQ409" i="1" s="1"/>
  <c r="AQ410" i="1" s="1"/>
  <c r="AQ411" i="1" s="1"/>
  <c r="AQ412" i="1" s="1"/>
  <c r="AQ413" i="1" s="1"/>
  <c r="AQ414" i="1" s="1"/>
  <c r="AQ415" i="1" s="1"/>
  <c r="AQ416" i="1" s="1"/>
  <c r="AQ417" i="1" s="1"/>
  <c r="AQ418" i="1" s="1"/>
  <c r="AQ419" i="1" s="1"/>
  <c r="AQ420" i="1" s="1"/>
  <c r="AQ421" i="1" s="1"/>
  <c r="AQ422" i="1" s="1"/>
  <c r="AQ423" i="1" s="1"/>
  <c r="AQ424" i="1" s="1"/>
  <c r="AQ425" i="1" s="1"/>
  <c r="AQ426" i="1" s="1"/>
  <c r="AQ427" i="1" s="1"/>
  <c r="AQ428" i="1" s="1"/>
  <c r="AQ429" i="1" s="1"/>
  <c r="AQ430" i="1" s="1"/>
  <c r="AQ431" i="1" s="1"/>
  <c r="AQ432" i="1" s="1"/>
  <c r="AQ433" i="1" s="1"/>
  <c r="AQ434" i="1" s="1"/>
  <c r="AQ435" i="1" s="1"/>
  <c r="AQ436" i="1" s="1"/>
  <c r="AQ437" i="1" s="1"/>
  <c r="AQ438" i="1" s="1"/>
  <c r="AQ439" i="1" s="1"/>
  <c r="AQ440" i="1" s="1"/>
  <c r="AQ441" i="1" s="1"/>
  <c r="AQ442" i="1" s="1"/>
  <c r="AQ443" i="1" s="1"/>
  <c r="AQ444" i="1" s="1"/>
  <c r="AQ445" i="1" s="1"/>
  <c r="AQ446" i="1" s="1"/>
  <c r="AQ447" i="1" s="1"/>
  <c r="AQ448" i="1" s="1"/>
  <c r="AQ449" i="1" s="1"/>
  <c r="AQ450" i="1" s="1"/>
  <c r="AQ451" i="1" s="1"/>
  <c r="AQ452" i="1" s="1"/>
  <c r="AQ453" i="1" s="1"/>
  <c r="AQ454" i="1" s="1"/>
  <c r="AQ455" i="1" s="1"/>
  <c r="AQ456" i="1" s="1"/>
  <c r="AQ457" i="1" s="1"/>
  <c r="AQ458" i="1" s="1"/>
  <c r="AQ459" i="1" s="1"/>
  <c r="AQ460" i="1" s="1"/>
  <c r="AQ461" i="1" s="1"/>
  <c r="AQ462" i="1" s="1"/>
  <c r="AQ463" i="1" s="1"/>
  <c r="AQ464" i="1" s="1"/>
  <c r="AQ465" i="1" s="1"/>
  <c r="AQ466" i="1" s="1"/>
  <c r="AQ467" i="1" s="1"/>
  <c r="AQ468" i="1" s="1"/>
  <c r="AQ469" i="1" s="1"/>
  <c r="AQ470" i="1" s="1"/>
  <c r="AQ471" i="1" s="1"/>
  <c r="AQ472" i="1" s="1"/>
  <c r="AQ473" i="1" s="1"/>
  <c r="AQ474" i="1" s="1"/>
  <c r="AQ475" i="1" s="1"/>
  <c r="AQ476" i="1" s="1"/>
  <c r="AQ477" i="1" s="1"/>
  <c r="AQ478" i="1" s="1"/>
  <c r="AQ479" i="1" s="1"/>
  <c r="AQ480" i="1" s="1"/>
  <c r="AQ481" i="1" s="1"/>
  <c r="AQ482" i="1" s="1"/>
  <c r="AQ483" i="1" s="1"/>
  <c r="AQ484" i="1" s="1"/>
  <c r="AQ485" i="1" s="1"/>
  <c r="AQ486" i="1" s="1"/>
  <c r="AQ487" i="1" s="1"/>
  <c r="AQ488" i="1" s="1"/>
  <c r="AQ489" i="1" s="1"/>
  <c r="AQ490" i="1" s="1"/>
  <c r="AQ491" i="1" s="1"/>
  <c r="AQ492" i="1" s="1"/>
  <c r="AQ493" i="1" s="1"/>
  <c r="AQ494" i="1" s="1"/>
  <c r="AQ495" i="1" s="1"/>
  <c r="AQ496" i="1" s="1"/>
  <c r="AQ497" i="1" s="1"/>
  <c r="AQ498" i="1" s="1"/>
  <c r="AQ499" i="1" s="1"/>
  <c r="AQ500" i="1" s="1"/>
  <c r="AQ501" i="1" s="1"/>
  <c r="AQ502" i="1" s="1"/>
  <c r="AQ503" i="1" s="1"/>
  <c r="AQ504" i="1" s="1"/>
  <c r="AQ505" i="1" s="1"/>
  <c r="AQ506" i="1" s="1"/>
  <c r="AQ507" i="1" s="1"/>
  <c r="AQ508" i="1" s="1"/>
  <c r="AQ509" i="1" s="1"/>
  <c r="AQ510" i="1" s="1"/>
  <c r="AQ511" i="1" s="1"/>
  <c r="AQ512" i="1" s="1"/>
  <c r="AQ513" i="1" s="1"/>
  <c r="AQ514" i="1" s="1"/>
  <c r="AQ515" i="1" s="1"/>
  <c r="AQ516" i="1" s="1"/>
  <c r="AQ517" i="1" s="1"/>
  <c r="AQ518" i="1" s="1"/>
  <c r="AQ519" i="1" s="1"/>
  <c r="AQ520" i="1" s="1"/>
  <c r="AQ521" i="1" s="1"/>
  <c r="AQ522" i="1" s="1"/>
  <c r="AQ523" i="1" s="1"/>
  <c r="AQ524" i="1" s="1"/>
  <c r="AQ525" i="1" s="1"/>
  <c r="AQ526" i="1" s="1"/>
  <c r="AQ527" i="1" s="1"/>
  <c r="AQ528" i="1" s="1"/>
  <c r="AQ529" i="1" s="1"/>
  <c r="AQ530" i="1" s="1"/>
  <c r="AQ531" i="1" s="1"/>
  <c r="AQ532" i="1" s="1"/>
  <c r="AQ533" i="1" s="1"/>
  <c r="AQ534" i="1" s="1"/>
  <c r="AQ535" i="1" s="1"/>
  <c r="AQ536" i="1" s="1"/>
  <c r="AQ537" i="1" s="1"/>
  <c r="AQ538" i="1" s="1"/>
  <c r="AQ539" i="1" s="1"/>
  <c r="AQ540" i="1" s="1"/>
  <c r="AQ541" i="1" s="1"/>
  <c r="AQ542" i="1" s="1"/>
  <c r="AQ543" i="1" s="1"/>
  <c r="AQ544" i="1" s="1"/>
  <c r="AQ545" i="1" s="1"/>
  <c r="AQ546" i="1" s="1"/>
  <c r="AQ547" i="1" s="1"/>
  <c r="AQ548" i="1" s="1"/>
  <c r="AQ549" i="1" s="1"/>
  <c r="AQ550" i="1" s="1"/>
  <c r="AQ551" i="1" s="1"/>
  <c r="AQ552" i="1" s="1"/>
  <c r="AQ553" i="1" s="1"/>
  <c r="AQ554" i="1" s="1"/>
  <c r="AQ555" i="1" s="1"/>
  <c r="AQ556" i="1" s="1"/>
  <c r="AQ557" i="1" s="1"/>
  <c r="AQ558" i="1" s="1"/>
  <c r="AQ559" i="1" s="1"/>
  <c r="AQ560" i="1" s="1"/>
  <c r="AQ561" i="1" s="1"/>
  <c r="AQ562" i="1" s="1"/>
  <c r="AQ563" i="1" s="1"/>
  <c r="AQ564" i="1" s="1"/>
  <c r="AQ565" i="1" s="1"/>
  <c r="AQ566" i="1" s="1"/>
  <c r="AQ567" i="1" s="1"/>
  <c r="AQ568" i="1" s="1"/>
  <c r="AQ569" i="1" s="1"/>
  <c r="AQ570" i="1" s="1"/>
  <c r="AQ571" i="1" s="1"/>
  <c r="AQ572" i="1" s="1"/>
  <c r="AQ573" i="1" s="1"/>
  <c r="AQ574" i="1" s="1"/>
  <c r="AQ575" i="1" s="1"/>
  <c r="AQ576" i="1" s="1"/>
  <c r="AQ577" i="1" s="1"/>
  <c r="AQ578" i="1" s="1"/>
  <c r="AQ579" i="1" s="1"/>
  <c r="AQ580" i="1" s="1"/>
  <c r="AQ581" i="1" s="1"/>
  <c r="AQ582" i="1" s="1"/>
  <c r="AQ583" i="1" s="1"/>
  <c r="AQ584" i="1" s="1"/>
  <c r="AQ585" i="1" s="1"/>
  <c r="AQ586" i="1" s="1"/>
  <c r="AQ587" i="1" s="1"/>
  <c r="AQ588" i="1" s="1"/>
  <c r="AQ589" i="1" s="1"/>
  <c r="AQ590" i="1" s="1"/>
  <c r="AQ591" i="1" s="1"/>
  <c r="AQ592" i="1" s="1"/>
  <c r="AQ593" i="1" s="1"/>
  <c r="AQ594" i="1" s="1"/>
  <c r="AQ595" i="1" s="1"/>
  <c r="AQ596" i="1" s="1"/>
  <c r="AQ597" i="1" s="1"/>
  <c r="AQ598" i="1" s="1"/>
  <c r="AQ599" i="1" s="1"/>
  <c r="AQ600" i="1" s="1"/>
  <c r="AQ601" i="1" s="1"/>
  <c r="AQ602" i="1" s="1"/>
  <c r="AQ603" i="1" s="1"/>
  <c r="AQ604" i="1" s="1"/>
  <c r="AQ605" i="1" s="1"/>
  <c r="AQ606" i="1" s="1"/>
  <c r="AQ607" i="1" s="1"/>
  <c r="AQ608" i="1" s="1"/>
  <c r="AQ609" i="1" s="1"/>
  <c r="AQ610" i="1" s="1"/>
  <c r="AQ611" i="1" s="1"/>
  <c r="AQ612" i="1" s="1"/>
  <c r="AQ613" i="1" s="1"/>
  <c r="AQ614" i="1" s="1"/>
  <c r="AQ615" i="1" s="1"/>
  <c r="AQ616" i="1" s="1"/>
  <c r="AQ617" i="1" s="1"/>
  <c r="AQ618" i="1" s="1"/>
  <c r="AQ619" i="1" s="1"/>
  <c r="AQ620" i="1" s="1"/>
  <c r="AQ621" i="1" s="1"/>
  <c r="AQ622" i="1" s="1"/>
  <c r="AQ623" i="1" s="1"/>
  <c r="AQ624" i="1" s="1"/>
  <c r="AQ625" i="1" s="1"/>
  <c r="AQ626" i="1" s="1"/>
  <c r="AQ627" i="1" s="1"/>
  <c r="AQ628" i="1" s="1"/>
  <c r="AQ629" i="1" s="1"/>
  <c r="AQ630" i="1" s="1"/>
  <c r="AQ631" i="1" s="1"/>
  <c r="AQ632" i="1" s="1"/>
  <c r="AQ633" i="1" s="1"/>
  <c r="AQ634" i="1" s="1"/>
  <c r="AP26" i="1"/>
  <c r="AP27" i="1" s="1"/>
  <c r="AP28" i="1" s="1"/>
  <c r="AP29" i="1" s="1"/>
  <c r="AP30" i="1" s="1"/>
  <c r="AP31" i="1" s="1"/>
  <c r="AP32" i="1" s="1"/>
  <c r="AP33" i="1" s="1"/>
  <c r="AP34" i="1" s="1"/>
  <c r="AP35" i="1" s="1"/>
  <c r="AP36" i="1" s="1"/>
  <c r="AP37" i="1" s="1"/>
  <c r="AP38" i="1" s="1"/>
  <c r="AP39" i="1" s="1"/>
  <c r="AP40" i="1" s="1"/>
  <c r="AP41" i="1" s="1"/>
  <c r="AP42" i="1" s="1"/>
  <c r="AP43" i="1" s="1"/>
  <c r="AP44" i="1" s="1"/>
  <c r="AP45" i="1" s="1"/>
  <c r="AP46" i="1" s="1"/>
  <c r="AP47" i="1" s="1"/>
  <c r="AP48" i="1" s="1"/>
  <c r="AP49" i="1" s="1"/>
  <c r="AP50" i="1" s="1"/>
  <c r="AP51" i="1" s="1"/>
  <c r="AP52" i="1" s="1"/>
  <c r="AP53" i="1" s="1"/>
  <c r="AP54" i="1" s="1"/>
  <c r="AP55" i="1" s="1"/>
  <c r="AP56" i="1" s="1"/>
  <c r="AP57" i="1" s="1"/>
  <c r="AP58" i="1" s="1"/>
  <c r="AP59" i="1" s="1"/>
  <c r="AP60" i="1" s="1"/>
  <c r="AP61" i="1" s="1"/>
  <c r="AP62" i="1" s="1"/>
  <c r="AP63" i="1" s="1"/>
  <c r="AP64" i="1" s="1"/>
  <c r="AP65" i="1" s="1"/>
  <c r="AP66" i="1" s="1"/>
  <c r="AP67" i="1" s="1"/>
  <c r="AP68" i="1" s="1"/>
  <c r="AP69" i="1" s="1"/>
  <c r="AP70" i="1" s="1"/>
  <c r="AP71" i="1" s="1"/>
  <c r="AP72" i="1" s="1"/>
  <c r="AP73" i="1" s="1"/>
  <c r="AP74" i="1" s="1"/>
  <c r="AP75" i="1" s="1"/>
  <c r="AP76" i="1" s="1"/>
  <c r="AP77" i="1" s="1"/>
  <c r="AP78" i="1" s="1"/>
  <c r="AP79" i="1" s="1"/>
  <c r="AP80" i="1" s="1"/>
  <c r="AP81" i="1" s="1"/>
  <c r="AP82" i="1" s="1"/>
  <c r="AP83" i="1" s="1"/>
  <c r="AP84" i="1" s="1"/>
  <c r="AP85" i="1" s="1"/>
  <c r="AP87" i="1" s="1"/>
  <c r="AP88" i="1" s="1"/>
  <c r="AP89" i="1" s="1"/>
  <c r="AP90" i="1" s="1"/>
  <c r="AP91" i="1" s="1"/>
  <c r="AP92" i="1" s="1"/>
  <c r="AP93" i="1" s="1"/>
  <c r="AP94" i="1" s="1"/>
  <c r="AP95" i="1" s="1"/>
  <c r="AP96" i="1" s="1"/>
  <c r="AP97" i="1" s="1"/>
  <c r="AP98" i="1" s="1"/>
  <c r="AP99" i="1" s="1"/>
  <c r="AP100" i="1" s="1"/>
  <c r="AP101" i="1" s="1"/>
  <c r="AP102" i="1" s="1"/>
  <c r="AP103" i="1" s="1"/>
  <c r="AP104" i="1" s="1"/>
  <c r="AP105" i="1" s="1"/>
  <c r="AP106" i="1" s="1"/>
  <c r="AP107" i="1" s="1"/>
  <c r="AP108" i="1" s="1"/>
  <c r="AP109" i="1" s="1"/>
  <c r="AP110" i="1" s="1"/>
  <c r="AP111" i="1" s="1"/>
  <c r="AP112" i="1" s="1"/>
  <c r="AP113" i="1" s="1"/>
  <c r="AP114" i="1" s="1"/>
  <c r="AP115" i="1" s="1"/>
  <c r="AP116" i="1" s="1"/>
  <c r="AP117" i="1" s="1"/>
  <c r="AP118" i="1" s="1"/>
  <c r="AP119" i="1" s="1"/>
  <c r="AP120" i="1" s="1"/>
  <c r="AP121" i="1" s="1"/>
  <c r="AP122" i="1" s="1"/>
  <c r="AP123" i="1" s="1"/>
  <c r="AP124" i="1" s="1"/>
  <c r="AP125" i="1" s="1"/>
  <c r="AP126" i="1" s="1"/>
  <c r="AP127" i="1" s="1"/>
  <c r="AP128" i="1" s="1"/>
  <c r="AP129" i="1" s="1"/>
  <c r="AP130" i="1" s="1"/>
  <c r="AP131" i="1" s="1"/>
  <c r="AP132" i="1" s="1"/>
  <c r="AP133" i="1" s="1"/>
  <c r="AP134" i="1" s="1"/>
  <c r="AP135" i="1" s="1"/>
  <c r="AP136" i="1" s="1"/>
  <c r="AP137" i="1" s="1"/>
  <c r="AP138" i="1" s="1"/>
  <c r="AP139" i="1" s="1"/>
  <c r="AP140" i="1" s="1"/>
  <c r="AP141" i="1" s="1"/>
  <c r="AP142" i="1" s="1"/>
  <c r="AP143" i="1" s="1"/>
  <c r="AP144" i="1" s="1"/>
  <c r="AP145" i="1" s="1"/>
  <c r="AP146" i="1" s="1"/>
  <c r="AP147" i="1" s="1"/>
  <c r="AP148" i="1" s="1"/>
  <c r="AP149" i="1" s="1"/>
  <c r="AP150" i="1" s="1"/>
  <c r="AP151" i="1" s="1"/>
  <c r="AP152" i="1" s="1"/>
  <c r="AP153" i="1" s="1"/>
  <c r="AP154" i="1" s="1"/>
  <c r="AP155" i="1" s="1"/>
  <c r="AP156" i="1" s="1"/>
  <c r="AP157" i="1" s="1"/>
  <c r="AP158" i="1" s="1"/>
  <c r="AP159" i="1" s="1"/>
  <c r="AP160" i="1" s="1"/>
  <c r="AP161" i="1" s="1"/>
  <c r="AP162" i="1" s="1"/>
  <c r="AP163" i="1" s="1"/>
  <c r="AP164" i="1" s="1"/>
  <c r="AP165" i="1" s="1"/>
  <c r="AP166" i="1" s="1"/>
  <c r="AP167" i="1" s="1"/>
  <c r="AP168" i="1" s="1"/>
  <c r="AP169" i="1" s="1"/>
  <c r="AP170" i="1" s="1"/>
  <c r="AP171" i="1" s="1"/>
  <c r="AP172" i="1" s="1"/>
  <c r="AP173" i="1" s="1"/>
  <c r="AP174" i="1" s="1"/>
  <c r="AP175" i="1" s="1"/>
  <c r="AP176" i="1" s="1"/>
  <c r="AP177" i="1" s="1"/>
  <c r="AP178" i="1" s="1"/>
  <c r="AP179" i="1" s="1"/>
  <c r="AP180" i="1" s="1"/>
  <c r="AP181" i="1" s="1"/>
  <c r="AP182" i="1" s="1"/>
  <c r="AP183" i="1" s="1"/>
  <c r="AP184" i="1" s="1"/>
  <c r="AP185" i="1" s="1"/>
  <c r="AP186" i="1" s="1"/>
  <c r="AP187" i="1" s="1"/>
  <c r="AP188" i="1" s="1"/>
  <c r="AP189" i="1" s="1"/>
  <c r="AP190" i="1" s="1"/>
  <c r="AP191" i="1" s="1"/>
  <c r="AP192" i="1" s="1"/>
  <c r="AP193" i="1" s="1"/>
  <c r="AP194" i="1" s="1"/>
  <c r="AP195" i="1" s="1"/>
  <c r="AP196" i="1" s="1"/>
  <c r="AP197" i="1" s="1"/>
  <c r="AP198" i="1" s="1"/>
  <c r="AP199" i="1" s="1"/>
  <c r="AP200" i="1" s="1"/>
  <c r="AP201" i="1" s="1"/>
  <c r="AP202" i="1" s="1"/>
  <c r="AP203" i="1" s="1"/>
  <c r="AP204" i="1" s="1"/>
  <c r="AP205" i="1" s="1"/>
  <c r="AP206" i="1" s="1"/>
  <c r="AP207" i="1" s="1"/>
  <c r="AP208" i="1" s="1"/>
  <c r="AP209" i="1" s="1"/>
  <c r="AP210" i="1" s="1"/>
  <c r="AP211" i="1" s="1"/>
  <c r="AP212" i="1" s="1"/>
  <c r="AP213" i="1" s="1"/>
  <c r="AP214" i="1" s="1"/>
  <c r="AP215" i="1" s="1"/>
  <c r="AP216" i="1" s="1"/>
  <c r="AP217" i="1" s="1"/>
  <c r="AP218" i="1" s="1"/>
  <c r="AP219" i="1" s="1"/>
  <c r="AP220" i="1" s="1"/>
  <c r="AP221" i="1" s="1"/>
  <c r="AP222" i="1" s="1"/>
  <c r="AP223" i="1" s="1"/>
  <c r="AP224" i="1" s="1"/>
  <c r="AP225" i="1" s="1"/>
  <c r="AP226" i="1" s="1"/>
  <c r="AP227" i="1" s="1"/>
  <c r="AP228" i="1" s="1"/>
  <c r="AP229" i="1" s="1"/>
  <c r="AP230" i="1" s="1"/>
  <c r="AP231" i="1" s="1"/>
  <c r="AP232" i="1" s="1"/>
  <c r="AP233" i="1" s="1"/>
  <c r="AP234" i="1" s="1"/>
  <c r="AP235" i="1" s="1"/>
  <c r="AP236" i="1" s="1"/>
  <c r="AP237" i="1" s="1"/>
  <c r="AP238" i="1" s="1"/>
  <c r="AP239" i="1" s="1"/>
  <c r="AP240" i="1" s="1"/>
  <c r="AP241" i="1" s="1"/>
  <c r="AP242" i="1" s="1"/>
  <c r="AP243" i="1" s="1"/>
  <c r="AP244" i="1" s="1"/>
  <c r="AP245" i="1" s="1"/>
  <c r="AP246" i="1" s="1"/>
  <c r="AP247" i="1" s="1"/>
  <c r="AP248" i="1" s="1"/>
  <c r="AP249" i="1" s="1"/>
  <c r="AP250" i="1" s="1"/>
  <c r="AP251" i="1" s="1"/>
  <c r="AP252" i="1" s="1"/>
  <c r="AP253" i="1" s="1"/>
  <c r="AP254" i="1" s="1"/>
  <c r="AP255" i="1" s="1"/>
  <c r="AP256" i="1" s="1"/>
  <c r="AP257" i="1" s="1"/>
  <c r="AP258" i="1" s="1"/>
  <c r="AP259" i="1" s="1"/>
  <c r="AP260" i="1" s="1"/>
  <c r="AP261" i="1" s="1"/>
  <c r="AP262" i="1" s="1"/>
  <c r="AP263" i="1" s="1"/>
  <c r="AP264" i="1" s="1"/>
  <c r="AP265" i="1" s="1"/>
  <c r="AP266" i="1" s="1"/>
  <c r="AP267" i="1" s="1"/>
  <c r="AP268" i="1" s="1"/>
  <c r="AP269" i="1" s="1"/>
  <c r="AP270" i="1" s="1"/>
  <c r="AP271" i="1" s="1"/>
  <c r="AP272" i="1" s="1"/>
  <c r="AP273" i="1" s="1"/>
  <c r="AP274" i="1" s="1"/>
  <c r="AP275" i="1" s="1"/>
  <c r="AP276" i="1" s="1"/>
  <c r="AP277" i="1" s="1"/>
  <c r="AP278" i="1" s="1"/>
  <c r="AP279" i="1" s="1"/>
  <c r="AP280" i="1" s="1"/>
  <c r="AP281" i="1" s="1"/>
  <c r="AP282" i="1" s="1"/>
  <c r="AP283" i="1" s="1"/>
  <c r="AP284" i="1" s="1"/>
  <c r="AP285" i="1" s="1"/>
  <c r="AP286" i="1" s="1"/>
  <c r="AP287" i="1" s="1"/>
  <c r="AP288" i="1" s="1"/>
  <c r="AP289" i="1" s="1"/>
  <c r="AP290" i="1" s="1"/>
  <c r="AP291" i="1" s="1"/>
  <c r="AP292" i="1" s="1"/>
  <c r="AP293" i="1" s="1"/>
  <c r="AP294" i="1" s="1"/>
  <c r="AP295" i="1" s="1"/>
  <c r="AP296" i="1" s="1"/>
  <c r="AP297" i="1" s="1"/>
  <c r="AP298" i="1" s="1"/>
  <c r="AP299" i="1" s="1"/>
  <c r="AP300" i="1" s="1"/>
  <c r="AP301" i="1" s="1"/>
  <c r="AP302" i="1" s="1"/>
  <c r="AP303" i="1" s="1"/>
  <c r="AP304" i="1" s="1"/>
  <c r="AP305" i="1" s="1"/>
  <c r="AP306" i="1" s="1"/>
  <c r="AP307" i="1" s="1"/>
  <c r="AP308" i="1" s="1"/>
  <c r="AP309" i="1" s="1"/>
  <c r="AP310" i="1" s="1"/>
  <c r="AP311" i="1" s="1"/>
  <c r="AP312" i="1" s="1"/>
  <c r="AP313" i="1" s="1"/>
  <c r="AP314" i="1" s="1"/>
  <c r="AP315" i="1" s="1"/>
  <c r="AP316" i="1" s="1"/>
  <c r="AP317" i="1" s="1"/>
  <c r="AP318" i="1" s="1"/>
  <c r="AP319" i="1" s="1"/>
  <c r="AP320" i="1" s="1"/>
  <c r="AP321" i="1" s="1"/>
  <c r="AP322" i="1" s="1"/>
  <c r="AP323" i="1" s="1"/>
  <c r="AP324" i="1" s="1"/>
  <c r="AP325" i="1" s="1"/>
  <c r="AP326" i="1" s="1"/>
  <c r="AP327" i="1" s="1"/>
  <c r="AP328" i="1" s="1"/>
  <c r="AP329" i="1" s="1"/>
  <c r="AP330" i="1" s="1"/>
  <c r="AP331" i="1" s="1"/>
  <c r="AP332" i="1" s="1"/>
  <c r="AP333" i="1" s="1"/>
  <c r="AP334" i="1" s="1"/>
  <c r="AP335" i="1" s="1"/>
  <c r="AP336" i="1" s="1"/>
  <c r="AP337" i="1" s="1"/>
  <c r="AP338" i="1" s="1"/>
  <c r="AP339" i="1" s="1"/>
  <c r="AP340" i="1" s="1"/>
  <c r="AP341" i="1" s="1"/>
  <c r="AP342" i="1" s="1"/>
  <c r="AP343" i="1" s="1"/>
  <c r="AP344" i="1" s="1"/>
  <c r="AP345" i="1" s="1"/>
  <c r="AP346" i="1" s="1"/>
  <c r="AP347" i="1" s="1"/>
  <c r="AP348" i="1" s="1"/>
  <c r="AP349" i="1" s="1"/>
  <c r="AP350" i="1" s="1"/>
  <c r="AP351" i="1" s="1"/>
  <c r="AP352" i="1" s="1"/>
  <c r="AP353" i="1" s="1"/>
  <c r="AP354" i="1" s="1"/>
  <c r="AP355" i="1" s="1"/>
  <c r="AP356" i="1" s="1"/>
  <c r="AP357" i="1" s="1"/>
  <c r="AP358" i="1" s="1"/>
  <c r="AP359" i="1" s="1"/>
  <c r="AP360" i="1" s="1"/>
  <c r="AP361" i="1" s="1"/>
  <c r="AP362" i="1" s="1"/>
  <c r="AP363" i="1" s="1"/>
  <c r="AP364" i="1" s="1"/>
  <c r="AP365" i="1" s="1"/>
  <c r="AP366" i="1" s="1"/>
  <c r="AP367" i="1" s="1"/>
  <c r="AP368" i="1" s="1"/>
  <c r="AP369" i="1" s="1"/>
  <c r="AP370" i="1" s="1"/>
  <c r="AP371" i="1" s="1"/>
  <c r="AP372" i="1" s="1"/>
  <c r="AP373" i="1" s="1"/>
  <c r="AP374" i="1" s="1"/>
  <c r="AP375" i="1" s="1"/>
  <c r="AP376" i="1" s="1"/>
  <c r="AP377" i="1" s="1"/>
  <c r="AP378" i="1" s="1"/>
  <c r="O943" i="22"/>
  <c r="O944" i="22" s="1"/>
  <c r="O945" i="22" s="1"/>
  <c r="O946" i="22" s="1"/>
  <c r="O947" i="22" s="1"/>
  <c r="O948" i="22" s="1"/>
  <c r="O949" i="22" s="1"/>
  <c r="O950" i="22" s="1"/>
  <c r="O951" i="22" s="1"/>
  <c r="O952" i="22" s="1"/>
  <c r="O953" i="22" s="1"/>
  <c r="O954" i="22" s="1"/>
  <c r="O955" i="22" s="1"/>
  <c r="O956" i="22" s="1"/>
  <c r="O957" i="22" s="1"/>
  <c r="O958" i="22" s="1"/>
  <c r="O959" i="22" s="1"/>
  <c r="O960" i="22" s="1"/>
  <c r="O961" i="22" s="1"/>
  <c r="O962" i="22" s="1"/>
  <c r="O963" i="22" s="1"/>
  <c r="O964" i="22" s="1"/>
  <c r="O965" i="22" s="1"/>
  <c r="O966" i="22" s="1"/>
  <c r="O967" i="22" s="1"/>
  <c r="O968" i="22" s="1"/>
  <c r="O969" i="22" s="1"/>
  <c r="O970" i="22" s="1"/>
  <c r="O971" i="22" s="1"/>
  <c r="O972" i="22" s="1"/>
  <c r="O973" i="22" s="1"/>
  <c r="O974" i="22" s="1"/>
  <c r="O975" i="22" s="1"/>
  <c r="O976" i="22" s="1"/>
  <c r="O977" i="22" s="1"/>
  <c r="O978" i="22" s="1"/>
  <c r="O979" i="22" s="1"/>
  <c r="O980" i="22" s="1"/>
  <c r="O981" i="22" s="1"/>
  <c r="O982" i="22" s="1"/>
  <c r="O983" i="22" s="1"/>
  <c r="O984" i="22" s="1"/>
  <c r="O985" i="22" s="1"/>
  <c r="O986" i="22" s="1"/>
  <c r="O987" i="22" s="1"/>
  <c r="O988" i="22" s="1"/>
  <c r="O989" i="22" s="1"/>
  <c r="O990" i="22" s="1"/>
  <c r="O991" i="22" s="1"/>
  <c r="O992" i="22" s="1"/>
  <c r="O993" i="22" s="1"/>
  <c r="O994" i="22" s="1"/>
  <c r="O995" i="22" s="1"/>
  <c r="O534" i="22"/>
  <c r="O535" i="22" s="1"/>
  <c r="O536" i="22" s="1"/>
  <c r="O537" i="22" s="1"/>
  <c r="O538" i="22" s="1"/>
  <c r="O539" i="22" s="1"/>
  <c r="O540" i="22" s="1"/>
  <c r="O541" i="22" s="1"/>
  <c r="O542" i="22" s="1"/>
  <c r="O543" i="22" s="1"/>
  <c r="O544" i="22" s="1"/>
  <c r="O545" i="22" s="1"/>
  <c r="O546" i="22" s="1"/>
  <c r="O547" i="22" s="1"/>
  <c r="O548" i="22" s="1"/>
  <c r="O549" i="22" s="1"/>
  <c r="O550" i="22" s="1"/>
  <c r="O551" i="22" s="1"/>
  <c r="O552" i="22" s="1"/>
  <c r="O553" i="22" s="1"/>
  <c r="O554" i="22" s="1"/>
  <c r="O555" i="22" s="1"/>
  <c r="O556" i="22" s="1"/>
  <c r="O557" i="22" s="1"/>
  <c r="O558" i="22" s="1"/>
  <c r="O559" i="22" s="1"/>
  <c r="O560" i="22" s="1"/>
  <c r="O561" i="22" s="1"/>
  <c r="O562" i="22" s="1"/>
  <c r="O563" i="22" s="1"/>
  <c r="O564" i="22" s="1"/>
  <c r="O565" i="22" s="1"/>
  <c r="O566" i="22" s="1"/>
  <c r="O567" i="22" s="1"/>
  <c r="O568" i="22" s="1"/>
  <c r="O569" i="22" s="1"/>
  <c r="O570" i="22" s="1"/>
  <c r="O571" i="22" s="1"/>
  <c r="O572" i="22" s="1"/>
  <c r="O573" i="22" s="1"/>
  <c r="O574" i="22" s="1"/>
  <c r="O575" i="22" s="1"/>
  <c r="O576" i="22" s="1"/>
  <c r="O577" i="22" s="1"/>
  <c r="O578" i="22" s="1"/>
  <c r="O579" i="22" s="1"/>
  <c r="O580" i="22" s="1"/>
  <c r="O581" i="22" s="1"/>
  <c r="O582" i="22" s="1"/>
  <c r="O583" i="22" s="1"/>
  <c r="O584" i="22" s="1"/>
  <c r="O585" i="22" s="1"/>
  <c r="O586" i="22" s="1"/>
  <c r="O587" i="22" s="1"/>
  <c r="O588" i="22" s="1"/>
  <c r="O589" i="22" s="1"/>
  <c r="O590" i="22" s="1"/>
  <c r="O591" i="22" s="1"/>
  <c r="O592" i="22" s="1"/>
  <c r="O593" i="22" s="1"/>
  <c r="O594" i="22" s="1"/>
  <c r="O595" i="22" s="1"/>
  <c r="O596" i="22" s="1"/>
  <c r="O597" i="22" s="1"/>
  <c r="O598" i="22" s="1"/>
  <c r="O599" i="22" s="1"/>
  <c r="O600" i="22" s="1"/>
  <c r="O601" i="22" s="1"/>
  <c r="O602" i="22" s="1"/>
  <c r="O603" i="22" s="1"/>
  <c r="O604" i="22" s="1"/>
  <c r="O605" i="22" s="1"/>
  <c r="O606" i="22" s="1"/>
  <c r="O607" i="22" s="1"/>
  <c r="O608" i="22" s="1"/>
  <c r="O609" i="22" s="1"/>
  <c r="O610" i="22" s="1"/>
  <c r="O611" i="22" s="1"/>
  <c r="O612" i="22" s="1"/>
  <c r="O613" i="22" s="1"/>
  <c r="O614" i="22" s="1"/>
  <c r="O615" i="22" s="1"/>
  <c r="O616" i="22" s="1"/>
  <c r="O617" i="22" s="1"/>
  <c r="O618" i="22" s="1"/>
  <c r="O619" i="22" s="1"/>
  <c r="O620" i="22" s="1"/>
  <c r="O621" i="22" s="1"/>
  <c r="O622" i="22" s="1"/>
  <c r="O623" i="22" s="1"/>
  <c r="O624" i="22" s="1"/>
  <c r="O625" i="22" s="1"/>
  <c r="O626" i="22" s="1"/>
  <c r="O627" i="22" s="1"/>
  <c r="O628" i="22" s="1"/>
  <c r="O629" i="22" s="1"/>
  <c r="O630" i="22" s="1"/>
  <c r="O631" i="22" s="1"/>
  <c r="O632" i="22" s="1"/>
  <c r="O633" i="22" s="1"/>
  <c r="O634" i="22" s="1"/>
  <c r="O635" i="22" s="1"/>
  <c r="O636" i="22" s="1"/>
  <c r="O637" i="22" s="1"/>
  <c r="O638" i="22" s="1"/>
  <c r="O639" i="22" s="1"/>
  <c r="O640" i="22" s="1"/>
  <c r="O641" i="22" s="1"/>
  <c r="O642" i="22" s="1"/>
  <c r="O643" i="22" s="1"/>
  <c r="O644" i="22" s="1"/>
  <c r="O645" i="22" s="1"/>
  <c r="O646" i="22" s="1"/>
  <c r="O647" i="22" s="1"/>
  <c r="O648" i="22" s="1"/>
  <c r="O649" i="22" s="1"/>
  <c r="O650" i="22" s="1"/>
  <c r="O651" i="22" s="1"/>
  <c r="O652" i="22" s="1"/>
  <c r="O653" i="22" s="1"/>
  <c r="O654" i="22" s="1"/>
  <c r="O655" i="22" s="1"/>
  <c r="O656" i="22" s="1"/>
  <c r="O657" i="22" s="1"/>
  <c r="O658" i="22" s="1"/>
  <c r="O659" i="22" s="1"/>
  <c r="O660" i="22" s="1"/>
  <c r="O661" i="22" s="1"/>
  <c r="O662" i="22" s="1"/>
  <c r="O663" i="22" s="1"/>
  <c r="O664" i="22" s="1"/>
  <c r="O665" i="22" s="1"/>
  <c r="O666" i="22" s="1"/>
  <c r="O667" i="22" s="1"/>
  <c r="O668" i="22" s="1"/>
  <c r="O669" i="22" s="1"/>
  <c r="O670" i="22" s="1"/>
  <c r="O671" i="22" s="1"/>
  <c r="O672" i="22" s="1"/>
  <c r="O673" i="22" s="1"/>
  <c r="O674" i="22" s="1"/>
  <c r="O675" i="22" s="1"/>
  <c r="O676" i="22" s="1"/>
  <c r="O677" i="22" s="1"/>
  <c r="O678" i="22" s="1"/>
  <c r="O679" i="22" s="1"/>
  <c r="O680" i="22" s="1"/>
  <c r="O681" i="22" s="1"/>
  <c r="O682" i="22" s="1"/>
  <c r="O683" i="22" s="1"/>
  <c r="O684" i="22" s="1"/>
  <c r="O685" i="22" s="1"/>
  <c r="O686" i="22" s="1"/>
  <c r="O687" i="22" s="1"/>
  <c r="O688" i="22" s="1"/>
  <c r="O689" i="22" s="1"/>
  <c r="O690" i="22" s="1"/>
  <c r="O691" i="22" s="1"/>
  <c r="O692" i="22" s="1"/>
  <c r="O693" i="22" s="1"/>
  <c r="O694" i="22" s="1"/>
  <c r="O695" i="22" s="1"/>
  <c r="O696" i="22" s="1"/>
  <c r="O697" i="22" s="1"/>
  <c r="O698" i="22" s="1"/>
  <c r="O699" i="22" s="1"/>
  <c r="O700" i="22" s="1"/>
  <c r="O701" i="22" s="1"/>
  <c r="O702" i="22" s="1"/>
  <c r="O703" i="22" s="1"/>
  <c r="O704" i="22" s="1"/>
  <c r="O705" i="22" s="1"/>
  <c r="O706" i="22" s="1"/>
  <c r="O707" i="22" s="1"/>
  <c r="O708" i="22" s="1"/>
  <c r="O709" i="22" s="1"/>
  <c r="O710" i="22" s="1"/>
  <c r="O711" i="22" s="1"/>
  <c r="O712" i="22" s="1"/>
  <c r="O713" i="22" s="1"/>
  <c r="O714" i="22" s="1"/>
  <c r="O715" i="22" s="1"/>
  <c r="O716" i="22" s="1"/>
  <c r="O717" i="22" s="1"/>
  <c r="O718" i="22" s="1"/>
  <c r="O719" i="22" s="1"/>
  <c r="O720" i="22" s="1"/>
  <c r="O721" i="22" s="1"/>
  <c r="O722" i="22" s="1"/>
  <c r="O723" i="22" s="1"/>
  <c r="O724" i="22" s="1"/>
  <c r="O725" i="22" s="1"/>
  <c r="O726" i="22" s="1"/>
  <c r="O727" i="22" s="1"/>
  <c r="O728" i="22" s="1"/>
  <c r="O729" i="22" s="1"/>
  <c r="O730" i="22" s="1"/>
  <c r="O731" i="22" s="1"/>
  <c r="O732" i="22" s="1"/>
  <c r="O733" i="22" s="1"/>
  <c r="O734" i="22" s="1"/>
  <c r="O735" i="22" s="1"/>
  <c r="O736" i="22" s="1"/>
  <c r="O737" i="22" s="1"/>
  <c r="O738" i="22" s="1"/>
  <c r="O739" i="22" s="1"/>
  <c r="O740" i="22" s="1"/>
  <c r="O741" i="22" s="1"/>
  <c r="O742" i="22" s="1"/>
  <c r="O743" i="22" s="1"/>
  <c r="O744" i="22" s="1"/>
  <c r="O745" i="22" s="1"/>
  <c r="O746" i="22" s="1"/>
  <c r="O747" i="22" s="1"/>
  <c r="O748" i="22" s="1"/>
  <c r="O749" i="22" s="1"/>
  <c r="O750" i="22" s="1"/>
  <c r="O751" i="22" s="1"/>
  <c r="O752" i="22" s="1"/>
  <c r="O753" i="22" s="1"/>
  <c r="O754" i="22" s="1"/>
  <c r="O755" i="22" s="1"/>
  <c r="O756" i="22" s="1"/>
  <c r="O757" i="22" s="1"/>
  <c r="O758" i="22" s="1"/>
  <c r="O759" i="22" s="1"/>
  <c r="O760" i="22" s="1"/>
  <c r="O761" i="22" s="1"/>
  <c r="O762" i="22" s="1"/>
  <c r="O763" i="22" s="1"/>
  <c r="O764" i="22" s="1"/>
  <c r="O765" i="22" s="1"/>
  <c r="O766" i="22" s="1"/>
  <c r="O767" i="22" s="1"/>
  <c r="O768" i="22" s="1"/>
  <c r="O769" i="22" s="1"/>
  <c r="O770" i="22" s="1"/>
  <c r="O771" i="22" s="1"/>
  <c r="O772" i="22" s="1"/>
  <c r="O773" i="22" s="1"/>
  <c r="O774" i="22" s="1"/>
  <c r="O775" i="22" s="1"/>
  <c r="O776" i="22" s="1"/>
  <c r="O777" i="22" s="1"/>
  <c r="O778" i="22" s="1"/>
  <c r="O779" i="22" s="1"/>
  <c r="O780" i="22" s="1"/>
  <c r="O781" i="22" s="1"/>
  <c r="O782" i="22" s="1"/>
  <c r="O783" i="22" s="1"/>
  <c r="O784" i="22" s="1"/>
  <c r="O785" i="22" s="1"/>
  <c r="O786" i="22" s="1"/>
  <c r="O787" i="22" s="1"/>
  <c r="O788" i="22" s="1"/>
  <c r="O789" i="22" s="1"/>
  <c r="O790" i="22" s="1"/>
  <c r="O791" i="22" s="1"/>
  <c r="O792" i="22" s="1"/>
  <c r="O793" i="22" s="1"/>
  <c r="O794" i="22" s="1"/>
  <c r="O795" i="22" s="1"/>
  <c r="O796" i="22" s="1"/>
  <c r="O797" i="22" s="1"/>
  <c r="O798" i="22" s="1"/>
  <c r="O799" i="22" s="1"/>
  <c r="O800" i="22" s="1"/>
  <c r="O801" i="22" s="1"/>
  <c r="O802" i="22" s="1"/>
  <c r="O803" i="22" s="1"/>
  <c r="O804" i="22" s="1"/>
  <c r="O805" i="22" s="1"/>
  <c r="O806" i="22" s="1"/>
  <c r="O807" i="22" s="1"/>
  <c r="O808" i="22" s="1"/>
  <c r="O809" i="22" s="1"/>
  <c r="O810" i="22" s="1"/>
  <c r="O811" i="22" s="1"/>
  <c r="O812" i="22" s="1"/>
  <c r="O813" i="22" s="1"/>
  <c r="O814" i="22" s="1"/>
  <c r="O815" i="22" s="1"/>
  <c r="O816" i="22" s="1"/>
  <c r="O817" i="22" s="1"/>
  <c r="O818" i="22" s="1"/>
  <c r="O819" i="22" s="1"/>
  <c r="O820" i="22" s="1"/>
  <c r="O821" i="22" s="1"/>
  <c r="O822" i="22" s="1"/>
  <c r="O823" i="22" s="1"/>
  <c r="O824" i="22" s="1"/>
  <c r="O825" i="22" s="1"/>
  <c r="O826" i="22" s="1"/>
  <c r="O827" i="22" s="1"/>
  <c r="O828" i="22" s="1"/>
  <c r="O829" i="22" s="1"/>
  <c r="O830" i="22" s="1"/>
  <c r="O831" i="22" s="1"/>
  <c r="O832" i="22" s="1"/>
  <c r="O833" i="22" s="1"/>
  <c r="O834" i="22" s="1"/>
  <c r="O835" i="22" s="1"/>
  <c r="O836" i="22" s="1"/>
  <c r="O837" i="22" s="1"/>
  <c r="O838" i="22" s="1"/>
  <c r="O839" i="22" s="1"/>
  <c r="O840" i="22" s="1"/>
  <c r="O841" i="22" s="1"/>
  <c r="O842" i="22" s="1"/>
  <c r="O843" i="22" s="1"/>
  <c r="O844" i="22" s="1"/>
  <c r="O845" i="22" s="1"/>
  <c r="O846" i="22" s="1"/>
  <c r="O847" i="22" s="1"/>
  <c r="O848" i="22" s="1"/>
  <c r="O849" i="22" s="1"/>
  <c r="O850" i="22" s="1"/>
  <c r="O851" i="22" s="1"/>
  <c r="O852" i="22" s="1"/>
  <c r="O853" i="22" s="1"/>
  <c r="O854" i="22" s="1"/>
  <c r="O855" i="22" s="1"/>
  <c r="O856" i="22" s="1"/>
  <c r="O857" i="22" s="1"/>
  <c r="O858" i="22" s="1"/>
  <c r="O859" i="22" s="1"/>
  <c r="O860" i="22" s="1"/>
  <c r="O861" i="22" s="1"/>
  <c r="O862" i="22" s="1"/>
  <c r="O863" i="22" s="1"/>
  <c r="O864" i="22" s="1"/>
  <c r="O865" i="22" s="1"/>
  <c r="O866" i="22" s="1"/>
  <c r="O867" i="22" s="1"/>
  <c r="O868" i="22" s="1"/>
  <c r="O869" i="22" s="1"/>
  <c r="O870" i="22" s="1"/>
  <c r="O871" i="22" s="1"/>
  <c r="O872" i="22" s="1"/>
  <c r="O873" i="22" s="1"/>
  <c r="O874" i="22" s="1"/>
  <c r="O875" i="22" s="1"/>
  <c r="O876" i="22" s="1"/>
  <c r="O877" i="22" s="1"/>
  <c r="O878" i="22" s="1"/>
  <c r="O879" i="22" s="1"/>
  <c r="O880" i="22" s="1"/>
  <c r="O881" i="22" s="1"/>
  <c r="O882" i="22" s="1"/>
  <c r="O883" i="22" s="1"/>
  <c r="O884" i="22" s="1"/>
  <c r="O885" i="22" s="1"/>
  <c r="O886" i="22" s="1"/>
  <c r="O887" i="22" s="1"/>
  <c r="O888" i="22" s="1"/>
  <c r="O889" i="22" s="1"/>
  <c r="O890" i="22" s="1"/>
  <c r="O891" i="22" s="1"/>
  <c r="O892" i="22" s="1"/>
  <c r="O893" i="22" s="1"/>
  <c r="O894" i="22" s="1"/>
  <c r="O895" i="22" s="1"/>
  <c r="O896" i="22" s="1"/>
  <c r="O897" i="22" s="1"/>
  <c r="O898" i="22" s="1"/>
  <c r="O899" i="22" s="1"/>
  <c r="O900" i="22" s="1"/>
  <c r="O901" i="22" s="1"/>
  <c r="O902" i="22" s="1"/>
  <c r="O903" i="22" s="1"/>
  <c r="O904" i="22" s="1"/>
  <c r="O905" i="22" s="1"/>
  <c r="O906" i="22" s="1"/>
  <c r="O907" i="22" s="1"/>
  <c r="O908" i="22" s="1"/>
  <c r="O909" i="22" s="1"/>
  <c r="O910" i="22" s="1"/>
  <c r="O911" i="22" s="1"/>
  <c r="O912" i="22" s="1"/>
  <c r="O913" i="22" s="1"/>
  <c r="O914" i="22" s="1"/>
  <c r="O915" i="22" s="1"/>
  <c r="O916" i="22" s="1"/>
  <c r="O917" i="22" s="1"/>
  <c r="O918" i="22" s="1"/>
  <c r="O919" i="22" s="1"/>
  <c r="O920" i="22" s="1"/>
  <c r="O921" i="22" s="1"/>
  <c r="O922" i="22" s="1"/>
  <c r="O923" i="22" s="1"/>
  <c r="O924" i="22" s="1"/>
  <c r="O925" i="22" s="1"/>
  <c r="O926" i="22" s="1"/>
  <c r="O927" i="22" s="1"/>
  <c r="O928" i="22" s="1"/>
  <c r="O929" i="22" s="1"/>
  <c r="O930" i="22" s="1"/>
  <c r="O931" i="22" s="1"/>
  <c r="O932" i="22" s="1"/>
  <c r="O933" i="22" s="1"/>
  <c r="O934" i="22" s="1"/>
  <c r="O935" i="22" s="1"/>
  <c r="O936" i="22" s="1"/>
  <c r="O937" i="22" s="1"/>
  <c r="O938" i="22" s="1"/>
  <c r="O939" i="22" s="1"/>
  <c r="O940" i="22" s="1"/>
  <c r="O941" i="22" s="1"/>
  <c r="O942" i="22" s="1"/>
  <c r="N7" i="22"/>
  <c r="N8" i="22" s="1"/>
  <c r="N9" i="22" s="1"/>
  <c r="N10" i="22" s="1"/>
  <c r="N11" i="22" s="1"/>
  <c r="N12" i="22" s="1"/>
  <c r="N13" i="22" s="1"/>
  <c r="N14" i="22" s="1"/>
  <c r="N15" i="22" s="1"/>
  <c r="N16" i="22" s="1"/>
  <c r="N17" i="22" s="1"/>
  <c r="N18" i="22" s="1"/>
  <c r="N19" i="22" s="1"/>
  <c r="N20" i="22" s="1"/>
  <c r="N21" i="22" s="1"/>
  <c r="N22" i="22" s="1"/>
  <c r="N23" i="22" s="1"/>
  <c r="N24" i="22" s="1"/>
  <c r="N25" i="22" s="1"/>
  <c r="N26" i="22" s="1"/>
  <c r="N27" i="22" s="1"/>
  <c r="N28" i="22" s="1"/>
  <c r="N29" i="22" s="1"/>
  <c r="N30" i="22" s="1"/>
  <c r="N31" i="22" s="1"/>
  <c r="N32" i="22" s="1"/>
  <c r="N33" i="22" s="1"/>
  <c r="N34" i="22" s="1"/>
  <c r="N35" i="22" s="1"/>
  <c r="N36" i="22" s="1"/>
  <c r="N37" i="22" s="1"/>
  <c r="N38" i="22" s="1"/>
  <c r="N39" i="22" s="1"/>
  <c r="N40" i="22" s="1"/>
  <c r="N41" i="22" s="1"/>
  <c r="N42" i="22" s="1"/>
  <c r="N43" i="22" s="1"/>
  <c r="N44" i="22" s="1"/>
  <c r="N45" i="22" s="1"/>
  <c r="N46" i="22" s="1"/>
  <c r="N47" i="22" s="1"/>
  <c r="N48" i="22" s="1"/>
  <c r="N49" i="22" s="1"/>
  <c r="N50" i="22" s="1"/>
  <c r="N51" i="22" s="1"/>
  <c r="N52" i="22" s="1"/>
  <c r="N53" i="22" s="1"/>
  <c r="N54" i="22" s="1"/>
  <c r="N55" i="22" s="1"/>
  <c r="N56" i="22" s="1"/>
  <c r="N57" i="22" s="1"/>
  <c r="N58" i="22" s="1"/>
  <c r="N59" i="22" s="1"/>
  <c r="N60" i="22" s="1"/>
  <c r="N61" i="22" s="1"/>
  <c r="N62" i="22" s="1"/>
  <c r="N63" i="22" s="1"/>
  <c r="N64" i="22" s="1"/>
  <c r="N65" i="22" s="1"/>
  <c r="N66" i="22" s="1"/>
  <c r="N67" i="22" s="1"/>
  <c r="N68" i="22" s="1"/>
  <c r="N69" i="22" s="1"/>
  <c r="N70" i="22" s="1"/>
  <c r="N71" i="22" s="1"/>
  <c r="N72" i="22" s="1"/>
  <c r="N73" i="22" s="1"/>
  <c r="N74" i="22" s="1"/>
  <c r="N75" i="22" s="1"/>
  <c r="N76" i="22" s="1"/>
  <c r="N77" i="22" s="1"/>
  <c r="N78" i="22" s="1"/>
  <c r="N79" i="22" s="1"/>
  <c r="N80" i="22" s="1"/>
  <c r="N81" i="22" s="1"/>
  <c r="N82" i="22" s="1"/>
  <c r="N83" i="22" s="1"/>
  <c r="N84" i="22" s="1"/>
  <c r="N85" i="22" s="1"/>
  <c r="N86" i="22" s="1"/>
  <c r="N87" i="22" s="1"/>
  <c r="N88" i="22" s="1"/>
  <c r="N89" i="22" s="1"/>
  <c r="N90" i="22" s="1"/>
  <c r="N91" i="22" s="1"/>
  <c r="N92" i="22" s="1"/>
  <c r="N93" i="22" s="1"/>
  <c r="N94" i="22" s="1"/>
  <c r="N95" i="22" s="1"/>
  <c r="N96" i="22" s="1"/>
  <c r="N97" i="22" s="1"/>
  <c r="N98" i="22" s="1"/>
  <c r="N99" i="22" s="1"/>
  <c r="N100" i="22" s="1"/>
  <c r="N101" i="22" s="1"/>
  <c r="N102" i="22" s="1"/>
  <c r="N103" i="22" s="1"/>
  <c r="N104" i="22" s="1"/>
  <c r="N105" i="22" s="1"/>
  <c r="N106" i="22" s="1"/>
  <c r="N107" i="22" s="1"/>
  <c r="N108" i="22" s="1"/>
  <c r="N109" i="22" s="1"/>
  <c r="N110" i="22" s="1"/>
  <c r="N111" i="22" s="1"/>
  <c r="N112" i="22" s="1"/>
  <c r="N113" i="22" s="1"/>
  <c r="N114" i="22" s="1"/>
  <c r="N115" i="22" s="1"/>
  <c r="N116" i="22" s="1"/>
  <c r="N117" i="22" s="1"/>
  <c r="N118" i="22" s="1"/>
  <c r="N119" i="22" s="1"/>
  <c r="N120" i="22" s="1"/>
  <c r="N121" i="22" s="1"/>
  <c r="N122" i="22" s="1"/>
  <c r="N123" i="22" s="1"/>
  <c r="N124" i="22" s="1"/>
  <c r="N125" i="22" s="1"/>
  <c r="N126" i="22" s="1"/>
  <c r="N127" i="22" s="1"/>
  <c r="N128" i="22" s="1"/>
  <c r="N129" i="22" s="1"/>
  <c r="N130" i="22" s="1"/>
  <c r="N131" i="22" s="1"/>
  <c r="N132" i="22" s="1"/>
  <c r="N133" i="22" s="1"/>
  <c r="N134" i="22" s="1"/>
  <c r="N135" i="22" s="1"/>
  <c r="N136" i="22" s="1"/>
  <c r="N137" i="22" s="1"/>
  <c r="N138" i="22" s="1"/>
  <c r="N139" i="22" s="1"/>
  <c r="N140" i="22" s="1"/>
  <c r="N141" i="22" s="1"/>
  <c r="N142" i="22" s="1"/>
  <c r="N143" i="22" s="1"/>
  <c r="N144" i="22" s="1"/>
  <c r="N145" i="22" s="1"/>
  <c r="N146" i="22" s="1"/>
  <c r="N147" i="22" s="1"/>
  <c r="N148" i="22" s="1"/>
  <c r="N149" i="22" s="1"/>
  <c r="N150" i="22" s="1"/>
  <c r="N151" i="22" s="1"/>
  <c r="N152" i="22" s="1"/>
  <c r="N153" i="22" s="1"/>
  <c r="N154" i="22" s="1"/>
  <c r="N155" i="22" s="1"/>
  <c r="N156" i="22" s="1"/>
  <c r="N157" i="22" s="1"/>
  <c r="N158" i="22" s="1"/>
  <c r="N159" i="22" s="1"/>
  <c r="N160" i="22" s="1"/>
  <c r="N161" i="22" s="1"/>
  <c r="N162" i="22" s="1"/>
  <c r="N163" i="22" s="1"/>
  <c r="N164" i="22" s="1"/>
  <c r="N165" i="22" s="1"/>
  <c r="N166" i="22" s="1"/>
  <c r="N167" i="22" s="1"/>
  <c r="N168" i="22" s="1"/>
  <c r="N169" i="22" s="1"/>
  <c r="N170" i="22" s="1"/>
  <c r="N171" i="22" s="1"/>
  <c r="N172" i="22" s="1"/>
  <c r="N173" i="22" s="1"/>
  <c r="N174" i="22" s="1"/>
  <c r="N175" i="22" s="1"/>
  <c r="N176" i="22" s="1"/>
  <c r="N177" i="22" s="1"/>
  <c r="N178" i="22" s="1"/>
  <c r="N179" i="22" s="1"/>
  <c r="N180" i="22" s="1"/>
  <c r="N181" i="22" s="1"/>
  <c r="N182" i="22" s="1"/>
  <c r="N183" i="22" s="1"/>
  <c r="N184" i="22" s="1"/>
  <c r="N185" i="22" s="1"/>
  <c r="N186" i="22" s="1"/>
  <c r="N187" i="22" s="1"/>
  <c r="N188" i="22" s="1"/>
  <c r="N189" i="22" s="1"/>
  <c r="N190" i="22" s="1"/>
  <c r="N191" i="22" s="1"/>
  <c r="N192" i="22" s="1"/>
  <c r="N193" i="22" s="1"/>
  <c r="N194" i="22" s="1"/>
  <c r="N195" i="22" s="1"/>
  <c r="N196" i="22" s="1"/>
  <c r="N197" i="22" s="1"/>
  <c r="N198" i="22" s="1"/>
  <c r="N199" i="22" s="1"/>
  <c r="N200" i="22" s="1"/>
  <c r="N201" i="22" s="1"/>
  <c r="N202" i="22" s="1"/>
  <c r="N203" i="22" s="1"/>
  <c r="N204" i="22" s="1"/>
  <c r="N205" i="22" s="1"/>
  <c r="N206" i="22" s="1"/>
  <c r="N207" i="22" s="1"/>
  <c r="N208" i="22" s="1"/>
  <c r="N209" i="22" s="1"/>
  <c r="N210" i="22" s="1"/>
  <c r="N211" i="22" s="1"/>
  <c r="N212" i="22" s="1"/>
  <c r="N213" i="22" s="1"/>
  <c r="N214" i="22" s="1"/>
  <c r="N215" i="22" s="1"/>
  <c r="N216" i="22" s="1"/>
  <c r="N217" i="22" s="1"/>
  <c r="N218" i="22" s="1"/>
  <c r="N219" i="22" s="1"/>
  <c r="N220" i="22" s="1"/>
  <c r="N221" i="22" s="1"/>
  <c r="N222" i="22" s="1"/>
  <c r="N223" i="22" s="1"/>
  <c r="N224" i="22" s="1"/>
  <c r="N225" i="22" s="1"/>
  <c r="N226" i="22" s="1"/>
  <c r="N227" i="22" s="1"/>
  <c r="N228" i="22" s="1"/>
  <c r="N229" i="22" s="1"/>
  <c r="N230" i="22" s="1"/>
  <c r="N231" i="22" s="1"/>
  <c r="N232" i="22" s="1"/>
  <c r="N233" i="22" s="1"/>
  <c r="N234" i="22" s="1"/>
  <c r="N235" i="22" s="1"/>
  <c r="N236" i="22" s="1"/>
  <c r="N237" i="22" s="1"/>
  <c r="N238" i="22" s="1"/>
  <c r="N239" i="22" s="1"/>
  <c r="N240" i="22" s="1"/>
  <c r="N241" i="22" s="1"/>
  <c r="N242" i="22" s="1"/>
  <c r="N243" i="22" s="1"/>
  <c r="N244" i="22" s="1"/>
  <c r="N245" i="22" s="1"/>
  <c r="N246" i="22" s="1"/>
  <c r="N247" i="22" s="1"/>
  <c r="N248" i="22" s="1"/>
  <c r="N249" i="22" s="1"/>
  <c r="N250" i="22" s="1"/>
  <c r="N251" i="22" s="1"/>
  <c r="N252" i="22" s="1"/>
  <c r="N253" i="22" s="1"/>
  <c r="N254" i="22" s="1"/>
  <c r="N255" i="22" s="1"/>
  <c r="N256" i="22" s="1"/>
  <c r="N257" i="22" s="1"/>
  <c r="N258" i="22" s="1"/>
  <c r="N259" i="22" s="1"/>
  <c r="N260" i="22" s="1"/>
  <c r="N261" i="22" s="1"/>
  <c r="N262" i="22" s="1"/>
  <c r="N263" i="22" s="1"/>
  <c r="N264" i="22" s="1"/>
  <c r="N265" i="22" s="1"/>
  <c r="N266" i="22" s="1"/>
  <c r="N267" i="22" s="1"/>
  <c r="N268" i="22" s="1"/>
  <c r="N269" i="22" s="1"/>
  <c r="N270" i="22" s="1"/>
  <c r="N271" i="22" s="1"/>
  <c r="N272" i="22" s="1"/>
  <c r="N273" i="22" s="1"/>
  <c r="N274" i="22" s="1"/>
  <c r="N275" i="22" s="1"/>
  <c r="N276" i="22" s="1"/>
  <c r="N277" i="22" s="1"/>
  <c r="N278" i="22" s="1"/>
  <c r="N279" i="22" s="1"/>
  <c r="N280" i="22" s="1"/>
  <c r="N281" i="22" s="1"/>
  <c r="N282" i="22" s="1"/>
  <c r="N283" i="22" s="1"/>
  <c r="N284" i="22" s="1"/>
  <c r="N285" i="22" s="1"/>
  <c r="N286" i="22" s="1"/>
  <c r="N287" i="22" s="1"/>
  <c r="N288" i="22" s="1"/>
  <c r="N289" i="22" s="1"/>
  <c r="N290" i="22" s="1"/>
  <c r="N291" i="22" s="1"/>
  <c r="N292" i="22" s="1"/>
  <c r="N293" i="22" s="1"/>
  <c r="N294" i="22" s="1"/>
  <c r="N295" i="22" s="1"/>
  <c r="N296" i="22" s="1"/>
  <c r="N297" i="22" s="1"/>
  <c r="N298" i="22" s="1"/>
  <c r="N299" i="22" s="1"/>
  <c r="N300" i="22" s="1"/>
  <c r="N301" i="22" s="1"/>
  <c r="N302" i="22" s="1"/>
  <c r="N303" i="22" s="1"/>
  <c r="N304" i="22" s="1"/>
  <c r="N305" i="22" s="1"/>
  <c r="N306" i="22" s="1"/>
  <c r="N307" i="22" s="1"/>
  <c r="N308" i="22" s="1"/>
  <c r="N309" i="22" s="1"/>
  <c r="N310" i="22" s="1"/>
  <c r="N311" i="22" s="1"/>
  <c r="N312" i="22" s="1"/>
  <c r="N313" i="22" s="1"/>
  <c r="N314" i="22" s="1"/>
  <c r="N315" i="22" s="1"/>
  <c r="N316" i="22" s="1"/>
  <c r="N317" i="22" s="1"/>
  <c r="N318" i="22" s="1"/>
  <c r="N319" i="22" s="1"/>
  <c r="N320" i="22" s="1"/>
  <c r="N321" i="22" s="1"/>
  <c r="N322" i="22" s="1"/>
  <c r="N323" i="22" s="1"/>
  <c r="N324" i="22" s="1"/>
  <c r="N325" i="22" s="1"/>
  <c r="N326" i="22" s="1"/>
  <c r="N327" i="22" s="1"/>
  <c r="N328" i="22" s="1"/>
  <c r="N329" i="22" s="1"/>
  <c r="N330" i="22" s="1"/>
  <c r="N331" i="22" s="1"/>
  <c r="N332" i="22" s="1"/>
  <c r="N333" i="22" s="1"/>
  <c r="N334" i="22" s="1"/>
  <c r="N335" i="22" s="1"/>
  <c r="N336" i="22" s="1"/>
  <c r="N337" i="22" s="1"/>
  <c r="N338" i="22" s="1"/>
  <c r="N339" i="22" s="1"/>
  <c r="N340" i="22" s="1"/>
  <c r="N341" i="22" s="1"/>
  <c r="N342" i="22" s="1"/>
  <c r="N343" i="22" s="1"/>
  <c r="N344" i="22" s="1"/>
  <c r="N345" i="22" s="1"/>
  <c r="N346" i="22" s="1"/>
  <c r="N347" i="22" s="1"/>
  <c r="N348" i="22" s="1"/>
  <c r="N349" i="22" s="1"/>
  <c r="N350" i="22" s="1"/>
  <c r="N351" i="22" s="1"/>
  <c r="N352" i="22" s="1"/>
  <c r="N353" i="22" s="1"/>
  <c r="N354" i="22" s="1"/>
  <c r="N355" i="22" s="1"/>
  <c r="N356" i="22" s="1"/>
  <c r="N357" i="22" s="1"/>
  <c r="N358" i="22" s="1"/>
  <c r="N359" i="22" s="1"/>
  <c r="N360" i="22" s="1"/>
  <c r="N361" i="22" s="1"/>
  <c r="N362" i="22" s="1"/>
  <c r="N363" i="22" s="1"/>
  <c r="N364" i="22" s="1"/>
  <c r="N365" i="22" s="1"/>
  <c r="N366" i="22" s="1"/>
  <c r="N367" i="22" s="1"/>
  <c r="N368" i="22" s="1"/>
  <c r="N369" i="22" s="1"/>
  <c r="N370" i="22" s="1"/>
  <c r="N371" i="22" s="1"/>
  <c r="N372" i="22" s="1"/>
  <c r="N373" i="22" s="1"/>
  <c r="N374" i="22" s="1"/>
  <c r="N375" i="22" s="1"/>
  <c r="N376" i="22" s="1"/>
  <c r="N377" i="22" s="1"/>
  <c r="N378" i="22" s="1"/>
  <c r="N379" i="22" s="1"/>
  <c r="N380" i="22" s="1"/>
  <c r="N381" i="22" s="1"/>
  <c r="N382" i="22" s="1"/>
  <c r="N383" i="22" s="1"/>
  <c r="N384" i="22" s="1"/>
  <c r="N385" i="22" s="1"/>
  <c r="N386" i="22" s="1"/>
  <c r="N387" i="22" s="1"/>
  <c r="N388" i="22" s="1"/>
  <c r="N389" i="22" s="1"/>
  <c r="N390" i="22" s="1"/>
  <c r="N391" i="22" s="1"/>
  <c r="N392" i="22" s="1"/>
  <c r="N393" i="22" s="1"/>
  <c r="N394" i="22" s="1"/>
  <c r="N395" i="22" s="1"/>
  <c r="N396" i="22" s="1"/>
  <c r="N397" i="22" s="1"/>
  <c r="N398" i="22" s="1"/>
  <c r="N399" i="22" s="1"/>
  <c r="N400" i="22" s="1"/>
  <c r="N401" i="22" s="1"/>
  <c r="N402" i="22" s="1"/>
  <c r="N403" i="22" s="1"/>
  <c r="N404" i="22" s="1"/>
  <c r="N405" i="22" s="1"/>
  <c r="N406" i="22" s="1"/>
  <c r="N407" i="22" s="1"/>
  <c r="N408" i="22" s="1"/>
  <c r="N409" i="22" s="1"/>
  <c r="N410" i="22" s="1"/>
  <c r="N411" i="22" s="1"/>
  <c r="N412" i="22" s="1"/>
  <c r="N413" i="22" s="1"/>
  <c r="N414" i="22" s="1"/>
  <c r="N415" i="22" s="1"/>
  <c r="N416" i="22" s="1"/>
  <c r="N417" i="22" s="1"/>
  <c r="N418" i="22" s="1"/>
  <c r="N419" i="22" s="1"/>
  <c r="N420" i="22" s="1"/>
  <c r="N421" i="22" s="1"/>
  <c r="N422" i="22" s="1"/>
  <c r="N423" i="22" s="1"/>
  <c r="N424" i="22" s="1"/>
  <c r="N425" i="22" s="1"/>
  <c r="N426" i="22" s="1"/>
  <c r="N427" i="22" s="1"/>
  <c r="N428" i="22" s="1"/>
  <c r="N429" i="22" s="1"/>
  <c r="N430" i="22" s="1"/>
  <c r="N431" i="22" s="1"/>
  <c r="N432" i="22" s="1"/>
  <c r="N433" i="22" s="1"/>
  <c r="N434" i="22" s="1"/>
  <c r="N435" i="22" s="1"/>
  <c r="N436" i="22" s="1"/>
  <c r="N437" i="22" s="1"/>
  <c r="N438" i="22" s="1"/>
  <c r="N439" i="22" s="1"/>
  <c r="N440" i="22" s="1"/>
  <c r="N441" i="22" s="1"/>
  <c r="N442" i="22" s="1"/>
  <c r="N443" i="22" s="1"/>
  <c r="N444" i="22" s="1"/>
  <c r="N445" i="22" s="1"/>
  <c r="N446" i="22" s="1"/>
  <c r="N447" i="22" s="1"/>
  <c r="N448" i="22" s="1"/>
  <c r="N449" i="22" s="1"/>
  <c r="N450" i="22" s="1"/>
  <c r="O7" i="22"/>
  <c r="O8" i="22" s="1"/>
  <c r="O9" i="22" s="1"/>
  <c r="O10" i="22" s="1"/>
  <c r="O11" i="22" s="1"/>
  <c r="O12" i="22" s="1"/>
  <c r="O13" i="22" s="1"/>
  <c r="O14" i="22" s="1"/>
  <c r="O15" i="22" s="1"/>
  <c r="O16" i="22" s="1"/>
  <c r="O17" i="22" s="1"/>
  <c r="O18" i="22" s="1"/>
  <c r="O19" i="22" s="1"/>
  <c r="O20" i="22" s="1"/>
  <c r="O21" i="22" s="1"/>
  <c r="O22" i="22" s="1"/>
  <c r="O23" i="22" s="1"/>
  <c r="O24" i="22" s="1"/>
  <c r="O25" i="22" s="1"/>
  <c r="O26" i="22" s="1"/>
  <c r="O27" i="22" s="1"/>
  <c r="O28" i="22" s="1"/>
  <c r="O29" i="22" s="1"/>
  <c r="O30" i="22" s="1"/>
  <c r="O31" i="22" s="1"/>
  <c r="O32" i="22" s="1"/>
  <c r="O33" i="22" s="1"/>
  <c r="O34" i="22" s="1"/>
  <c r="O35" i="22" s="1"/>
  <c r="O36" i="22" s="1"/>
  <c r="O37" i="22" s="1"/>
  <c r="O38" i="22" s="1"/>
  <c r="O39" i="22" s="1"/>
  <c r="O40" i="22" s="1"/>
  <c r="O41" i="22" s="1"/>
  <c r="O42" i="22" s="1"/>
  <c r="O43" i="22" s="1"/>
  <c r="O44" i="22" s="1"/>
  <c r="O45" i="22" s="1"/>
  <c r="O46" i="22" s="1"/>
  <c r="O47" i="22" s="1"/>
  <c r="O48" i="22" s="1"/>
  <c r="O49" i="22" s="1"/>
  <c r="O50" i="22" s="1"/>
  <c r="O51" i="22" s="1"/>
  <c r="O52" i="22" s="1"/>
  <c r="O53" i="22" s="1"/>
  <c r="O54" i="22" s="1"/>
  <c r="O55" i="22" s="1"/>
  <c r="O56" i="22" s="1"/>
  <c r="O57" i="22" s="1"/>
  <c r="O58" i="22" s="1"/>
  <c r="O59" i="22" s="1"/>
  <c r="O60" i="22" s="1"/>
  <c r="O61" i="22" s="1"/>
  <c r="O62" i="22" s="1"/>
  <c r="O63" i="22" s="1"/>
  <c r="O64" i="22" s="1"/>
  <c r="O65" i="22" s="1"/>
  <c r="O66" i="22" s="1"/>
  <c r="O67" i="22" s="1"/>
  <c r="O68" i="22" s="1"/>
  <c r="O69" i="22" s="1"/>
  <c r="O70" i="22" s="1"/>
  <c r="O71" i="22" s="1"/>
  <c r="O72" i="22" s="1"/>
  <c r="O73" i="22" s="1"/>
  <c r="O74" i="22" s="1"/>
  <c r="O75" i="22" s="1"/>
  <c r="O76" i="22" s="1"/>
  <c r="O77" i="22" s="1"/>
  <c r="O78" i="22" s="1"/>
  <c r="O79" i="22" s="1"/>
  <c r="O80" i="22" s="1"/>
  <c r="O81" i="22" s="1"/>
  <c r="O82" i="22" s="1"/>
  <c r="O83" i="22" s="1"/>
  <c r="O84" i="22" s="1"/>
  <c r="O85" i="22" s="1"/>
  <c r="O86" i="22" s="1"/>
  <c r="O87" i="22" s="1"/>
  <c r="O88" i="22" s="1"/>
  <c r="O89" i="22" s="1"/>
  <c r="O90" i="22" s="1"/>
  <c r="O91" i="22" s="1"/>
  <c r="O92" i="22" s="1"/>
  <c r="O93" i="22" s="1"/>
  <c r="O94" i="22" s="1"/>
  <c r="O95" i="22" s="1"/>
  <c r="O96" i="22" s="1"/>
  <c r="O97" i="22" s="1"/>
  <c r="O98" i="22" s="1"/>
  <c r="O99" i="22" s="1"/>
  <c r="O100" i="22" s="1"/>
  <c r="O101" i="22" s="1"/>
  <c r="O102" i="22" s="1"/>
  <c r="O103" i="22" s="1"/>
  <c r="O104" i="22" s="1"/>
  <c r="O105" i="22" s="1"/>
  <c r="O106" i="22" s="1"/>
  <c r="O107" i="22" s="1"/>
  <c r="O108" i="22" s="1"/>
  <c r="O109" i="22" s="1"/>
  <c r="O110" i="22" s="1"/>
  <c r="O111" i="22" s="1"/>
  <c r="O112" i="22" s="1"/>
  <c r="O113" i="22" s="1"/>
  <c r="O114" i="22" s="1"/>
  <c r="O115" i="22" s="1"/>
  <c r="O116" i="22" s="1"/>
  <c r="O117" i="22" s="1"/>
  <c r="O118" i="22" s="1"/>
  <c r="O119" i="22" s="1"/>
  <c r="O120" i="22" s="1"/>
  <c r="O121" i="22" s="1"/>
  <c r="O122" i="22" s="1"/>
  <c r="O123" i="22" s="1"/>
  <c r="O124" i="22" s="1"/>
  <c r="O125" i="22" s="1"/>
  <c r="O126" i="22" s="1"/>
  <c r="O127" i="22" s="1"/>
  <c r="O128" i="22" s="1"/>
  <c r="O129" i="22" s="1"/>
  <c r="O130" i="22" s="1"/>
  <c r="O131" i="22" s="1"/>
  <c r="O132" i="22" s="1"/>
  <c r="O133" i="22" s="1"/>
  <c r="O134" i="22" s="1"/>
  <c r="O135" i="22" s="1"/>
  <c r="O136" i="22" s="1"/>
  <c r="O137" i="22" s="1"/>
  <c r="O138" i="22" s="1"/>
  <c r="O139" i="22" s="1"/>
  <c r="O140" i="22" s="1"/>
  <c r="O141" i="22" s="1"/>
  <c r="O142" i="22" s="1"/>
  <c r="O143" i="22" s="1"/>
  <c r="O144" i="22" s="1"/>
  <c r="O145" i="22" s="1"/>
  <c r="O146" i="22" s="1"/>
  <c r="O147" i="22" s="1"/>
  <c r="O148" i="22" s="1"/>
  <c r="O149" i="22" s="1"/>
  <c r="O150" i="22" s="1"/>
  <c r="O151" i="22" s="1"/>
  <c r="O152" i="22" s="1"/>
  <c r="O153" i="22" s="1"/>
  <c r="O154" i="22" s="1"/>
  <c r="O155" i="22" s="1"/>
  <c r="O156" i="22" s="1"/>
  <c r="O157" i="22" s="1"/>
  <c r="O158" i="22" s="1"/>
  <c r="O159" i="22" s="1"/>
  <c r="O160" i="22" s="1"/>
  <c r="O161" i="22" s="1"/>
  <c r="O162" i="22" s="1"/>
  <c r="O163" i="22" s="1"/>
  <c r="O164" i="22" s="1"/>
  <c r="O165" i="22" s="1"/>
  <c r="O166" i="22" s="1"/>
  <c r="O167" i="22" s="1"/>
  <c r="O168" i="22" s="1"/>
  <c r="O169" i="22" s="1"/>
  <c r="O170" i="22" s="1"/>
  <c r="O171" i="22" s="1"/>
  <c r="O172" i="22" s="1"/>
  <c r="O173" i="22" s="1"/>
  <c r="O174" i="22" s="1"/>
  <c r="O175" i="22" s="1"/>
  <c r="O176" i="22" s="1"/>
  <c r="O177" i="22" s="1"/>
  <c r="O178" i="22" s="1"/>
  <c r="O179" i="22" s="1"/>
  <c r="O180" i="22" s="1"/>
  <c r="O181" i="22" s="1"/>
  <c r="O182" i="22" s="1"/>
  <c r="O183" i="22" s="1"/>
  <c r="O184" i="22" s="1"/>
  <c r="O185" i="22" s="1"/>
  <c r="O186" i="22" s="1"/>
  <c r="O187" i="22" s="1"/>
  <c r="O188" i="22" s="1"/>
  <c r="O189" i="22" s="1"/>
  <c r="O190" i="22" s="1"/>
  <c r="O191" i="22" s="1"/>
  <c r="O192" i="22" s="1"/>
  <c r="O193" i="22" s="1"/>
  <c r="O194" i="22" s="1"/>
  <c r="O195" i="22" s="1"/>
  <c r="O196" i="22" s="1"/>
  <c r="O197" i="22" s="1"/>
  <c r="O198" i="22" s="1"/>
  <c r="O199" i="22" s="1"/>
  <c r="O200" i="22" s="1"/>
  <c r="O201" i="22" s="1"/>
  <c r="O202" i="22" s="1"/>
  <c r="O203" i="22" s="1"/>
  <c r="O204" i="22" s="1"/>
  <c r="O205" i="22" s="1"/>
  <c r="O206" i="22" s="1"/>
  <c r="O207" i="22" s="1"/>
  <c r="O208" i="22" s="1"/>
  <c r="O209" i="22" s="1"/>
  <c r="O210" i="22" s="1"/>
  <c r="O211" i="22" s="1"/>
  <c r="O212" i="22" s="1"/>
  <c r="O213" i="22" s="1"/>
  <c r="O214" i="22" s="1"/>
  <c r="O215" i="22" s="1"/>
  <c r="O216" i="22" s="1"/>
  <c r="O217" i="22" s="1"/>
  <c r="O218" i="22" s="1"/>
  <c r="O219" i="22" s="1"/>
  <c r="O220" i="22" s="1"/>
  <c r="O221" i="22" s="1"/>
  <c r="O222" i="22" s="1"/>
  <c r="O223" i="22" s="1"/>
  <c r="O224" i="22" s="1"/>
  <c r="O225" i="22" s="1"/>
  <c r="O226" i="22" s="1"/>
  <c r="O227" i="22" s="1"/>
  <c r="O228" i="22" s="1"/>
  <c r="O229" i="22" s="1"/>
  <c r="O230" i="22" s="1"/>
  <c r="O231" i="22" s="1"/>
  <c r="O232" i="22" s="1"/>
  <c r="O233" i="22" s="1"/>
  <c r="O234" i="22" s="1"/>
  <c r="O235" i="22" s="1"/>
  <c r="O236" i="22" s="1"/>
  <c r="O237" i="22" s="1"/>
  <c r="O238" i="22" s="1"/>
  <c r="O239" i="22" s="1"/>
  <c r="O240" i="22" s="1"/>
  <c r="O241" i="22" s="1"/>
  <c r="O242" i="22" s="1"/>
  <c r="O243" i="22" s="1"/>
  <c r="O244" i="22" s="1"/>
  <c r="O245" i="22" s="1"/>
  <c r="O246" i="22" s="1"/>
  <c r="O247" i="22" s="1"/>
  <c r="O248" i="22" s="1"/>
  <c r="O249" i="22" s="1"/>
  <c r="O250" i="22" s="1"/>
  <c r="O251" i="22" s="1"/>
  <c r="O252" i="22" s="1"/>
  <c r="O253" i="22" s="1"/>
  <c r="O254" i="22" s="1"/>
  <c r="O255" i="22" s="1"/>
  <c r="O256" i="22" s="1"/>
  <c r="O257" i="22" s="1"/>
  <c r="O258" i="22" s="1"/>
  <c r="O259" i="22" s="1"/>
  <c r="O260" i="22" s="1"/>
  <c r="O261" i="22" s="1"/>
  <c r="O262" i="22" s="1"/>
  <c r="O263" i="22" s="1"/>
  <c r="O264" i="22" s="1"/>
  <c r="O265" i="22" s="1"/>
  <c r="O266" i="22" s="1"/>
  <c r="O267" i="22" s="1"/>
  <c r="O268" i="22" s="1"/>
  <c r="O269" i="22" s="1"/>
  <c r="O270" i="22" s="1"/>
  <c r="O271" i="22" s="1"/>
  <c r="O272" i="22" s="1"/>
  <c r="O273" i="22" s="1"/>
  <c r="O274" i="22" s="1"/>
  <c r="O275" i="22" s="1"/>
  <c r="O276" i="22" s="1"/>
  <c r="O277" i="22" s="1"/>
  <c r="O278" i="22" s="1"/>
  <c r="O279" i="22" s="1"/>
  <c r="O280" i="22" s="1"/>
  <c r="O281" i="22" s="1"/>
  <c r="O282" i="22" s="1"/>
  <c r="O283" i="22" s="1"/>
  <c r="O284" i="22" s="1"/>
  <c r="O285" i="22" s="1"/>
  <c r="O286" i="22" s="1"/>
  <c r="O287" i="22" s="1"/>
  <c r="O288" i="22" s="1"/>
  <c r="O289" i="22" s="1"/>
  <c r="O290" i="22" s="1"/>
  <c r="O291" i="22" s="1"/>
  <c r="O292" i="22" s="1"/>
  <c r="O293" i="22" s="1"/>
  <c r="O294" i="22" s="1"/>
  <c r="O295" i="22" s="1"/>
  <c r="O296" i="22" s="1"/>
  <c r="O297" i="22" s="1"/>
  <c r="O298" i="22" s="1"/>
  <c r="O299" i="22" s="1"/>
  <c r="O300" i="22" s="1"/>
  <c r="O301" i="22" s="1"/>
  <c r="O302" i="22" s="1"/>
  <c r="O303" i="22" s="1"/>
  <c r="O304" i="22" s="1"/>
  <c r="O305" i="22" s="1"/>
  <c r="O306" i="22" s="1"/>
  <c r="O307" i="22" s="1"/>
  <c r="O308" i="22" s="1"/>
  <c r="O309" i="22" s="1"/>
  <c r="O310" i="22" s="1"/>
  <c r="O311" i="22" s="1"/>
  <c r="O312" i="22" s="1"/>
  <c r="O313" i="22" s="1"/>
  <c r="O314" i="22" s="1"/>
  <c r="O315" i="22" s="1"/>
  <c r="O316" i="22" s="1"/>
  <c r="O317" i="22" s="1"/>
  <c r="O318" i="22" s="1"/>
  <c r="O319" i="22" s="1"/>
  <c r="O320" i="22" s="1"/>
  <c r="O321" i="22" s="1"/>
  <c r="O322" i="22" s="1"/>
  <c r="O323" i="22" s="1"/>
  <c r="O324" i="22" s="1"/>
  <c r="O325" i="22" s="1"/>
  <c r="O326" i="22" s="1"/>
  <c r="O327" i="22" s="1"/>
  <c r="O328" i="22" s="1"/>
  <c r="O329" i="22" s="1"/>
  <c r="O330" i="22" s="1"/>
  <c r="O331" i="22" s="1"/>
  <c r="O332" i="22" s="1"/>
  <c r="O333" i="22" s="1"/>
  <c r="O334" i="22" s="1"/>
  <c r="O335" i="22" s="1"/>
  <c r="O336" i="22" s="1"/>
  <c r="O337" i="22" s="1"/>
  <c r="O338" i="22" s="1"/>
  <c r="O339" i="22" s="1"/>
  <c r="O340" i="22" s="1"/>
  <c r="O341" i="22" s="1"/>
  <c r="O342" i="22" s="1"/>
  <c r="O343" i="22" s="1"/>
  <c r="O344" i="22" s="1"/>
  <c r="O345" i="22" s="1"/>
  <c r="O346" i="22" s="1"/>
  <c r="O347" i="22" s="1"/>
  <c r="O348" i="22" s="1"/>
  <c r="O349" i="22" s="1"/>
  <c r="O350" i="22" s="1"/>
  <c r="O351" i="22" s="1"/>
  <c r="O352" i="22" s="1"/>
  <c r="O353" i="22" s="1"/>
  <c r="O354" i="22" s="1"/>
  <c r="O355" i="22" s="1"/>
  <c r="O356" i="22" s="1"/>
  <c r="O357" i="22" s="1"/>
  <c r="O358" i="22" s="1"/>
  <c r="O359" i="22" s="1"/>
  <c r="O360" i="22" s="1"/>
  <c r="O361" i="22" s="1"/>
  <c r="O362" i="22" s="1"/>
  <c r="O363" i="22" s="1"/>
  <c r="O364" i="22" s="1"/>
  <c r="O365" i="22" s="1"/>
  <c r="O366" i="22" s="1"/>
  <c r="O367" i="22" s="1"/>
  <c r="O368" i="22" s="1"/>
  <c r="O369" i="22" s="1"/>
  <c r="O370" i="22" s="1"/>
  <c r="O371" i="22" s="1"/>
  <c r="O372" i="22" s="1"/>
  <c r="O373" i="22" s="1"/>
  <c r="O374" i="22" s="1"/>
  <c r="O375" i="22" s="1"/>
  <c r="O376" i="22" s="1"/>
  <c r="O377" i="22" s="1"/>
  <c r="O378" i="22" s="1"/>
  <c r="O379" i="22" s="1"/>
  <c r="O380" i="22" s="1"/>
  <c r="O381" i="22" s="1"/>
  <c r="O382" i="22" s="1"/>
  <c r="O383" i="22" s="1"/>
  <c r="O384" i="22" s="1"/>
  <c r="O385" i="22" s="1"/>
  <c r="O386" i="22" s="1"/>
  <c r="O387" i="22" s="1"/>
  <c r="O388" i="22" s="1"/>
  <c r="O389" i="22" s="1"/>
  <c r="O390" i="22" s="1"/>
  <c r="O391" i="22" s="1"/>
  <c r="O392" i="22" s="1"/>
  <c r="O393" i="22" s="1"/>
  <c r="O394" i="22" s="1"/>
  <c r="O395" i="22" s="1"/>
  <c r="O396" i="22" s="1"/>
  <c r="O397" i="22" s="1"/>
  <c r="O398" i="22" s="1"/>
  <c r="O399" i="22" s="1"/>
  <c r="O400" i="22" s="1"/>
  <c r="O401" i="22" s="1"/>
  <c r="O402" i="22" s="1"/>
  <c r="O403" i="22" s="1"/>
  <c r="O404" i="22" s="1"/>
  <c r="O405" i="22" s="1"/>
  <c r="O406" i="22" s="1"/>
  <c r="O407" i="22" s="1"/>
  <c r="O408" i="22" s="1"/>
  <c r="O409" i="22" s="1"/>
  <c r="O410" i="22" s="1"/>
  <c r="O411" i="22" s="1"/>
  <c r="O412" i="22" s="1"/>
  <c r="O413" i="22" s="1"/>
  <c r="O414" i="22" s="1"/>
  <c r="O415" i="22" s="1"/>
  <c r="O416" i="22" s="1"/>
  <c r="O417" i="22" s="1"/>
  <c r="O418" i="22" s="1"/>
  <c r="O419" i="22" s="1"/>
  <c r="O420" i="22" s="1"/>
  <c r="O421" i="22" s="1"/>
  <c r="O422" i="22" s="1"/>
  <c r="O423" i="22" s="1"/>
  <c r="O424" i="22" s="1"/>
  <c r="O425" i="22" s="1"/>
  <c r="O426" i="22" s="1"/>
  <c r="O427" i="22" s="1"/>
  <c r="O428" i="22" s="1"/>
  <c r="O429" i="22" s="1"/>
  <c r="O430" i="22" s="1"/>
  <c r="O431" i="22" s="1"/>
  <c r="O432" i="22" s="1"/>
  <c r="O433" i="22" s="1"/>
  <c r="O434" i="22" s="1"/>
  <c r="O435" i="22" s="1"/>
  <c r="O436" i="22" s="1"/>
  <c r="O437" i="22" s="1"/>
  <c r="O438" i="22" s="1"/>
  <c r="O439" i="22" s="1"/>
  <c r="O440" i="22" s="1"/>
  <c r="O441" i="22" s="1"/>
  <c r="O442" i="22" s="1"/>
  <c r="O443" i="22" s="1"/>
  <c r="O444" i="22" s="1"/>
  <c r="O445" i="22" s="1"/>
  <c r="O446" i="22" s="1"/>
  <c r="O447" i="22" s="1"/>
  <c r="O448" i="22" s="1"/>
  <c r="O449" i="22" s="1"/>
  <c r="O450" i="22" s="1"/>
  <c r="O451" i="22" s="1"/>
  <c r="O452" i="22" s="1"/>
  <c r="O453" i="22" s="1"/>
  <c r="O454" i="22" s="1"/>
  <c r="O455" i="22" s="1"/>
  <c r="O456" i="22" s="1"/>
  <c r="O457" i="22" s="1"/>
  <c r="O458" i="22" s="1"/>
  <c r="O459" i="22" s="1"/>
  <c r="O460" i="22" s="1"/>
  <c r="O461" i="22" s="1"/>
  <c r="O462" i="22" s="1"/>
  <c r="O463" i="22" s="1"/>
  <c r="O464" i="22" s="1"/>
  <c r="O465" i="22" s="1"/>
  <c r="O466" i="22" s="1"/>
  <c r="O467" i="22" s="1"/>
  <c r="O468" i="22" s="1"/>
  <c r="O469" i="22" s="1"/>
  <c r="O470" i="22" s="1"/>
  <c r="O471" i="22" s="1"/>
  <c r="O472" i="22" s="1"/>
  <c r="O473" i="22" s="1"/>
  <c r="O474" i="22" s="1"/>
  <c r="O475" i="22" s="1"/>
  <c r="O476" i="22" s="1"/>
  <c r="O477" i="22" s="1"/>
  <c r="O478" i="22" s="1"/>
  <c r="O479" i="22" s="1"/>
  <c r="O480" i="22" s="1"/>
  <c r="O481" i="22" s="1"/>
  <c r="O482" i="22" s="1"/>
  <c r="O483" i="22" s="1"/>
  <c r="O484" i="22" s="1"/>
  <c r="O485" i="22" s="1"/>
  <c r="O486" i="22" s="1"/>
  <c r="O487" i="22" s="1"/>
  <c r="O488" i="22" s="1"/>
  <c r="O489" i="22" s="1"/>
  <c r="O490" i="22" s="1"/>
  <c r="O491" i="22" s="1"/>
  <c r="O492" i="22" s="1"/>
  <c r="O493" i="22" s="1"/>
  <c r="O494" i="22" s="1"/>
  <c r="O495" i="22" s="1"/>
  <c r="O496" i="22" s="1"/>
  <c r="O497" i="22" s="1"/>
  <c r="O498" i="22" s="1"/>
  <c r="O499" i="22" s="1"/>
  <c r="O500" i="22" s="1"/>
  <c r="O501" i="22" s="1"/>
  <c r="O502" i="22" s="1"/>
  <c r="O503" i="22" s="1"/>
  <c r="O504" i="22" s="1"/>
  <c r="O505" i="22" s="1"/>
  <c r="O506" i="22" s="1"/>
  <c r="O507" i="22" s="1"/>
  <c r="O508" i="22" s="1"/>
  <c r="O509" i="22" s="1"/>
  <c r="O510" i="22" s="1"/>
  <c r="O511" i="22" s="1"/>
  <c r="O512" i="22" s="1"/>
  <c r="O513" i="22" s="1"/>
  <c r="O514" i="22" s="1"/>
  <c r="O515" i="22" s="1"/>
  <c r="O516" i="22" s="1"/>
  <c r="O517" i="22" s="1"/>
  <c r="O518" i="22" s="1"/>
  <c r="O519" i="22" s="1"/>
  <c r="O520" i="22" s="1"/>
  <c r="O521" i="22" s="1"/>
  <c r="O522" i="22" s="1"/>
  <c r="O523" i="22" s="1"/>
  <c r="O524" i="22" s="1"/>
  <c r="O525" i="22" s="1"/>
  <c r="O526" i="22" s="1"/>
  <c r="O527" i="22" s="1"/>
  <c r="O528" i="22" s="1"/>
  <c r="O529" i="22" s="1"/>
  <c r="O530" i="22" s="1"/>
  <c r="O531" i="22" s="1"/>
  <c r="O532" i="22" s="1"/>
  <c r="O533" i="22" s="1"/>
  <c r="N5" i="22"/>
  <c r="N6" i="22" s="1"/>
  <c r="O4" i="22"/>
  <c r="O5" i="22" s="1"/>
  <c r="O6" i="22" s="1"/>
  <c r="N4" i="22"/>
  <c r="AF103" i="1"/>
  <c r="AF102" i="1"/>
  <c r="AF100" i="1"/>
  <c r="AF101" i="1"/>
  <c r="AF99" i="1"/>
  <c r="C1" i="2" l="1"/>
  <c r="C1007" i="2" s="1"/>
  <c r="M25" i="1"/>
  <c r="M27" i="1"/>
  <c r="M28" i="1"/>
  <c r="M29" i="1"/>
  <c r="M30" i="1"/>
  <c r="M32" i="1"/>
  <c r="M33" i="1"/>
  <c r="M34" i="1"/>
  <c r="M35" i="1"/>
  <c r="M36" i="1"/>
  <c r="M37" i="1"/>
  <c r="M38" i="1"/>
  <c r="K25" i="1"/>
  <c r="K26" i="1"/>
  <c r="K27" i="1"/>
  <c r="AF27" i="1" s="1"/>
  <c r="AG27" i="1" s="1"/>
  <c r="K28" i="1"/>
  <c r="AF28" i="1" s="1"/>
  <c r="AG28" i="1" s="1"/>
  <c r="K29" i="1"/>
  <c r="K30" i="1"/>
  <c r="K31" i="1"/>
  <c r="K32" i="1"/>
  <c r="K33" i="1"/>
  <c r="K34" i="1"/>
  <c r="K35" i="1"/>
  <c r="K36" i="1"/>
  <c r="K37" i="1"/>
  <c r="K38" i="1"/>
  <c r="K24" i="1"/>
  <c r="AA24" i="1" s="1"/>
  <c r="AB24" i="1" l="1"/>
  <c r="AF26" i="1"/>
  <c r="AA26" i="1"/>
  <c r="AF29" i="1"/>
  <c r="AG29" i="1" s="1"/>
  <c r="AB29" i="1"/>
  <c r="AB25" i="1"/>
  <c r="AF25" i="1"/>
  <c r="AG25" i="1" s="1"/>
  <c r="AA38" i="1"/>
  <c r="AF38" i="1"/>
  <c r="C1004" i="2"/>
  <c r="C995" i="2"/>
  <c r="C989" i="2"/>
  <c r="C973" i="2"/>
  <c r="C910" i="2"/>
  <c r="C993" i="2"/>
  <c r="C1002" i="2"/>
  <c r="C962" i="2"/>
  <c r="C947" i="2"/>
  <c r="C940" i="2"/>
  <c r="C934" i="2"/>
  <c r="C914" i="2"/>
  <c r="C905" i="2"/>
  <c r="C899" i="2"/>
  <c r="C1008" i="2"/>
  <c r="C955" i="2"/>
  <c r="C901" i="2"/>
  <c r="C974" i="2"/>
  <c r="C967" i="2"/>
  <c r="C950" i="2"/>
  <c r="C936" i="2"/>
  <c r="C912" i="2"/>
  <c r="C1003" i="2"/>
  <c r="C979" i="2"/>
  <c r="C904" i="2"/>
  <c r="C913" i="2"/>
  <c r="C1013" i="2"/>
  <c r="C918" i="2"/>
  <c r="C951" i="2"/>
  <c r="C996" i="2"/>
  <c r="C946" i="2"/>
  <c r="C928" i="2"/>
  <c r="C981" i="2"/>
  <c r="C968" i="2"/>
  <c r="C1010" i="2"/>
  <c r="C932" i="2"/>
  <c r="C969" i="2"/>
  <c r="C938" i="2"/>
  <c r="C966" i="2"/>
  <c r="C898" i="2"/>
  <c r="C970" i="2"/>
  <c r="C972" i="2"/>
  <c r="C1014" i="2"/>
  <c r="C992" i="2"/>
  <c r="C983" i="2"/>
  <c r="C959" i="2"/>
  <c r="C991" i="2"/>
  <c r="C971" i="2"/>
  <c r="C1000" i="2"/>
  <c r="C994" i="2"/>
  <c r="C917" i="2"/>
  <c r="C1001" i="2"/>
  <c r="C902" i="2"/>
  <c r="C937" i="2"/>
  <c r="C948" i="2"/>
  <c r="C900" i="2"/>
  <c r="C921" i="2"/>
  <c r="C954" i="2"/>
  <c r="C1006" i="2"/>
  <c r="C976" i="2"/>
  <c r="C933" i="2"/>
  <c r="C915" i="2"/>
  <c r="C922" i="2"/>
  <c r="C923" i="2"/>
  <c r="C956" i="2"/>
  <c r="C1012" i="2"/>
  <c r="C978" i="2"/>
  <c r="C939" i="2"/>
  <c r="C990" i="2"/>
  <c r="C952" i="2"/>
  <c r="C1017" i="2"/>
  <c r="C906" i="2"/>
  <c r="C944" i="2"/>
  <c r="C925" i="2"/>
  <c r="C960" i="2"/>
  <c r="C935" i="2"/>
  <c r="C980" i="2"/>
  <c r="C958" i="2"/>
  <c r="C1016" i="2"/>
  <c r="C977" i="2"/>
  <c r="C911" i="2"/>
  <c r="C926" i="2"/>
  <c r="C957" i="2"/>
  <c r="C927" i="2"/>
  <c r="C903" i="2"/>
  <c r="C945" i="2"/>
  <c r="C984" i="2"/>
  <c r="C982" i="2"/>
  <c r="C920" i="2"/>
  <c r="C988" i="2"/>
  <c r="C924" i="2"/>
  <c r="C1011" i="2"/>
  <c r="C916" i="2"/>
  <c r="C949" i="2"/>
  <c r="C961" i="2"/>
  <c r="C1018" i="2"/>
  <c r="C1005" i="2"/>
  <c r="C1015" i="2"/>
  <c r="C1118" i="2"/>
  <c r="C1083" i="2"/>
  <c r="C1070" i="2"/>
  <c r="C1155" i="2"/>
  <c r="C1046" i="2"/>
  <c r="C1107" i="2"/>
  <c r="C1094" i="2"/>
  <c r="C1057" i="2"/>
  <c r="C1144" i="2"/>
  <c r="C1033" i="2"/>
  <c r="C1131" i="2"/>
  <c r="C1154" i="2"/>
  <c r="C1150" i="2"/>
  <c r="C1135" i="2"/>
  <c r="C1123" i="2"/>
  <c r="C1105" i="2"/>
  <c r="C1110" i="2"/>
  <c r="C1082" i="2"/>
  <c r="C1078" i="2"/>
  <c r="C1067" i="2"/>
  <c r="C1054" i="2"/>
  <c r="C1052" i="2"/>
  <c r="C1032" i="2"/>
  <c r="C1024" i="2"/>
  <c r="C1143" i="2"/>
  <c r="C1139" i="2"/>
  <c r="C1130" i="2"/>
  <c r="C1122" i="2"/>
  <c r="C1115" i="2"/>
  <c r="C1099" i="2"/>
  <c r="C1092" i="2"/>
  <c r="C1077" i="2"/>
  <c r="C1066" i="2"/>
  <c r="C1053" i="2"/>
  <c r="C1041" i="2"/>
  <c r="C1031" i="2"/>
  <c r="C1153" i="2"/>
  <c r="C1149" i="2"/>
  <c r="C1129" i="2"/>
  <c r="C1114" i="2"/>
  <c r="C1104" i="2"/>
  <c r="C1109" i="2"/>
  <c r="C1081" i="2"/>
  <c r="C1087" i="2"/>
  <c r="C1065" i="2"/>
  <c r="C1049" i="2"/>
  <c r="C1051" i="2"/>
  <c r="C1030" i="2"/>
  <c r="C1043" i="2"/>
  <c r="C1142" i="2"/>
  <c r="C1138" i="2"/>
  <c r="C1128" i="2"/>
  <c r="C1112" i="2"/>
  <c r="C1103" i="2"/>
  <c r="C1098" i="2"/>
  <c r="C1091" i="2"/>
  <c r="C1076" i="2"/>
  <c r="C1064" i="2"/>
  <c r="C1056" i="2"/>
  <c r="C1040" i="2"/>
  <c r="C1029" i="2"/>
  <c r="C1079" i="2"/>
  <c r="C1026" i="2"/>
  <c r="C1152" i="2"/>
  <c r="C1148" i="2"/>
  <c r="C1127" i="2"/>
  <c r="C1111" i="2"/>
  <c r="C1113" i="2"/>
  <c r="C1093" i="2"/>
  <c r="C1080" i="2"/>
  <c r="C1075" i="2"/>
  <c r="C1063" i="2"/>
  <c r="C1045" i="2"/>
  <c r="C1050" i="2"/>
  <c r="C1028" i="2"/>
  <c r="C1037" i="2"/>
  <c r="C1136" i="2"/>
  <c r="C1125" i="2"/>
  <c r="C1106" i="2"/>
  <c r="C1086" i="2"/>
  <c r="C1061" i="2"/>
  <c r="C1141" i="2"/>
  <c r="C1137" i="2"/>
  <c r="C1126" i="2"/>
  <c r="C1117" i="2"/>
  <c r="C1102" i="2"/>
  <c r="C1088" i="2"/>
  <c r="C1090" i="2"/>
  <c r="C1074" i="2"/>
  <c r="C1062" i="2"/>
  <c r="C1044" i="2"/>
  <c r="C1039" i="2"/>
  <c r="C1027" i="2"/>
  <c r="C1147" i="2"/>
  <c r="C1140" i="2"/>
  <c r="C1146" i="2"/>
  <c r="C1124" i="2"/>
  <c r="C1116" i="2"/>
  <c r="C1100" i="2"/>
  <c r="C1085" i="2"/>
  <c r="C1089" i="2"/>
  <c r="C1068" i="2"/>
  <c r="C1055" i="2"/>
  <c r="C1042" i="2"/>
  <c r="C1048" i="2"/>
  <c r="C1025" i="2"/>
  <c r="C1151" i="2"/>
  <c r="C1101" i="2"/>
  <c r="C1069" i="2"/>
  <c r="C1038" i="2"/>
  <c r="Z3" i="2"/>
  <c r="AF81" i="1" s="1"/>
  <c r="AF82" i="1" s="1"/>
  <c r="U3" i="2"/>
  <c r="M24" i="1" s="1"/>
  <c r="M26" i="1"/>
  <c r="M31" i="1"/>
  <c r="Q752" i="2"/>
  <c r="M752" i="2"/>
  <c r="Q751" i="2"/>
  <c r="M751" i="2"/>
  <c r="Q750" i="2"/>
  <c r="M750" i="2"/>
  <c r="Q749" i="2"/>
  <c r="M749" i="2"/>
  <c r="Q748" i="2"/>
  <c r="M748" i="2"/>
  <c r="Q747" i="2"/>
  <c r="M747" i="2"/>
  <c r="Q746" i="2"/>
  <c r="M746" i="2"/>
  <c r="Q745" i="2"/>
  <c r="M745" i="2"/>
  <c r="Q744" i="2"/>
  <c r="M744" i="2"/>
  <c r="M740" i="2"/>
  <c r="M739" i="2"/>
  <c r="M738" i="2"/>
  <c r="M737" i="2"/>
  <c r="M736" i="2"/>
  <c r="M735" i="2"/>
  <c r="M734" i="2"/>
  <c r="M733" i="2"/>
  <c r="M732" i="2"/>
  <c r="Q718" i="2"/>
  <c r="M718" i="2"/>
  <c r="Q717" i="2"/>
  <c r="M717" i="2"/>
  <c r="Q716" i="2"/>
  <c r="M716" i="2"/>
  <c r="Q715" i="2"/>
  <c r="M715" i="2"/>
  <c r="Q714" i="2"/>
  <c r="M714" i="2"/>
  <c r="Q713" i="2"/>
  <c r="M713" i="2"/>
  <c r="Q712" i="2"/>
  <c r="M712" i="2"/>
  <c r="Q711" i="2"/>
  <c r="M711" i="2"/>
  <c r="Q710" i="2"/>
  <c r="M710" i="2"/>
  <c r="Q696" i="2"/>
  <c r="M696" i="2"/>
  <c r="Q695" i="2"/>
  <c r="M695" i="2"/>
  <c r="Q694" i="2"/>
  <c r="M694" i="2"/>
  <c r="Q693" i="2"/>
  <c r="M693" i="2"/>
  <c r="Q692" i="2"/>
  <c r="M692" i="2"/>
  <c r="Q691" i="2"/>
  <c r="M691" i="2"/>
  <c r="Q690" i="2"/>
  <c r="M690" i="2"/>
  <c r="Q689" i="2"/>
  <c r="M689" i="2"/>
  <c r="Q688" i="2"/>
  <c r="M688" i="2"/>
  <c r="M684" i="2"/>
  <c r="M683" i="2"/>
  <c r="M682" i="2"/>
  <c r="M681" i="2"/>
  <c r="M680" i="2"/>
  <c r="M679" i="2"/>
  <c r="M678" i="2"/>
  <c r="M677" i="2"/>
  <c r="M676" i="2"/>
  <c r="Q662" i="2"/>
  <c r="M662" i="2"/>
  <c r="Q661" i="2"/>
  <c r="M661" i="2"/>
  <c r="Q660" i="2"/>
  <c r="M660" i="2"/>
  <c r="Q659" i="2"/>
  <c r="M659" i="2"/>
  <c r="Q658" i="2"/>
  <c r="M658" i="2"/>
  <c r="Q657" i="2"/>
  <c r="M657" i="2"/>
  <c r="Q656" i="2"/>
  <c r="M656" i="2"/>
  <c r="Q655" i="2"/>
  <c r="M655" i="2"/>
  <c r="Q654" i="2"/>
  <c r="M654" i="2"/>
  <c r="M650" i="2"/>
  <c r="M649" i="2"/>
  <c r="M648" i="2"/>
  <c r="M647" i="2"/>
  <c r="M646" i="2"/>
  <c r="M645" i="2"/>
  <c r="M644" i="2"/>
  <c r="M643" i="2"/>
  <c r="M642" i="2"/>
  <c r="Q626" i="2"/>
  <c r="M626" i="2"/>
  <c r="Q625" i="2"/>
  <c r="M625" i="2"/>
  <c r="Q624" i="2"/>
  <c r="M624" i="2"/>
  <c r="Q623" i="2"/>
  <c r="M623" i="2"/>
  <c r="Q622" i="2"/>
  <c r="M622" i="2"/>
  <c r="Q621" i="2"/>
  <c r="M621" i="2"/>
  <c r="Q620" i="2"/>
  <c r="M620" i="2"/>
  <c r="Q619" i="2"/>
  <c r="M619" i="2"/>
  <c r="Q618" i="2"/>
  <c r="M618" i="2"/>
  <c r="M614" i="2"/>
  <c r="M613" i="2"/>
  <c r="M612" i="2"/>
  <c r="M611" i="2"/>
  <c r="M610" i="2"/>
  <c r="M609" i="2"/>
  <c r="M608" i="2"/>
  <c r="M607" i="2"/>
  <c r="M606" i="2"/>
  <c r="Q592" i="2"/>
  <c r="M592" i="2"/>
  <c r="Q591" i="2"/>
  <c r="M591" i="2"/>
  <c r="Q590" i="2"/>
  <c r="M590" i="2"/>
  <c r="Q589" i="2"/>
  <c r="M589" i="2"/>
  <c r="Q588" i="2"/>
  <c r="M588" i="2"/>
  <c r="Q587" i="2"/>
  <c r="M587" i="2"/>
  <c r="Q586" i="2"/>
  <c r="M586" i="2"/>
  <c r="Q585" i="2"/>
  <c r="M585" i="2"/>
  <c r="Q584" i="2"/>
  <c r="M584" i="2"/>
  <c r="Q570" i="2"/>
  <c r="M570" i="2"/>
  <c r="Q569" i="2"/>
  <c r="M569" i="2"/>
  <c r="Q568" i="2"/>
  <c r="M568" i="2"/>
  <c r="Q567" i="2"/>
  <c r="M567" i="2"/>
  <c r="Q566" i="2"/>
  <c r="M566" i="2"/>
  <c r="Q565" i="2"/>
  <c r="M565" i="2"/>
  <c r="Q564" i="2"/>
  <c r="M564" i="2"/>
  <c r="Q563" i="2"/>
  <c r="M563" i="2"/>
  <c r="Q562" i="2"/>
  <c r="M562" i="2"/>
  <c r="M558" i="2"/>
  <c r="M557" i="2"/>
  <c r="M556" i="2"/>
  <c r="M555" i="2"/>
  <c r="M554" i="2"/>
  <c r="M553" i="2"/>
  <c r="M552" i="2"/>
  <c r="M551" i="2"/>
  <c r="M550" i="2"/>
  <c r="Q536" i="2"/>
  <c r="M536" i="2"/>
  <c r="Q535" i="2"/>
  <c r="M535" i="2"/>
  <c r="Q534" i="2"/>
  <c r="M534" i="2"/>
  <c r="Q533" i="2"/>
  <c r="M533" i="2"/>
  <c r="Q532" i="2"/>
  <c r="M532" i="2"/>
  <c r="Q531" i="2"/>
  <c r="M531" i="2"/>
  <c r="Q530" i="2"/>
  <c r="M530" i="2"/>
  <c r="Q529" i="2"/>
  <c r="M529" i="2"/>
  <c r="Q528" i="2"/>
  <c r="M528" i="2"/>
  <c r="M524" i="2"/>
  <c r="M523" i="2"/>
  <c r="M522" i="2"/>
  <c r="M521" i="2"/>
  <c r="M520" i="2"/>
  <c r="M519" i="2"/>
  <c r="M518" i="2"/>
  <c r="M517" i="2"/>
  <c r="M516" i="2"/>
  <c r="Q498" i="2"/>
  <c r="M498" i="2"/>
  <c r="Q497" i="2"/>
  <c r="M497" i="2"/>
  <c r="Q496" i="2"/>
  <c r="M496" i="2"/>
  <c r="Q495" i="2"/>
  <c r="M495" i="2"/>
  <c r="Q494" i="2"/>
  <c r="M494" i="2"/>
  <c r="Q493" i="2"/>
  <c r="M493" i="2"/>
  <c r="Q492" i="2"/>
  <c r="M492" i="2"/>
  <c r="Q491" i="2"/>
  <c r="M491" i="2"/>
  <c r="Q490" i="2"/>
  <c r="M490" i="2"/>
  <c r="M486" i="2"/>
  <c r="M485" i="2"/>
  <c r="M484" i="2"/>
  <c r="M483" i="2"/>
  <c r="M482" i="2"/>
  <c r="M481" i="2"/>
  <c r="M480" i="2"/>
  <c r="M479" i="2"/>
  <c r="M478" i="2"/>
  <c r="Q464" i="2"/>
  <c r="M464" i="2"/>
  <c r="Q463" i="2"/>
  <c r="M463" i="2"/>
  <c r="Q462" i="2"/>
  <c r="M462" i="2"/>
  <c r="Q461" i="2"/>
  <c r="M461" i="2"/>
  <c r="Q460" i="2"/>
  <c r="M460" i="2"/>
  <c r="Q459" i="2"/>
  <c r="M459" i="2"/>
  <c r="Q458" i="2"/>
  <c r="M458" i="2"/>
  <c r="Q457" i="2"/>
  <c r="M457" i="2"/>
  <c r="Q456" i="2"/>
  <c r="M456" i="2"/>
  <c r="Q442" i="2"/>
  <c r="M442" i="2"/>
  <c r="Q441" i="2"/>
  <c r="M441" i="2"/>
  <c r="Q440" i="2"/>
  <c r="M440" i="2"/>
  <c r="Q439" i="2"/>
  <c r="M439" i="2"/>
  <c r="Q438" i="2"/>
  <c r="M438" i="2"/>
  <c r="Q437" i="2"/>
  <c r="M437" i="2"/>
  <c r="Q436" i="2"/>
  <c r="M436" i="2"/>
  <c r="Q435" i="2"/>
  <c r="M435" i="2"/>
  <c r="Q434" i="2"/>
  <c r="M434" i="2"/>
  <c r="M430" i="2"/>
  <c r="M429" i="2"/>
  <c r="M428" i="2"/>
  <c r="M427" i="2"/>
  <c r="M426" i="2"/>
  <c r="M425" i="2"/>
  <c r="M424" i="2"/>
  <c r="M423" i="2"/>
  <c r="M422" i="2"/>
  <c r="Q408" i="2"/>
  <c r="M408" i="2"/>
  <c r="Q407" i="2"/>
  <c r="M407" i="2"/>
  <c r="Q406" i="2"/>
  <c r="M406" i="2"/>
  <c r="Q405" i="2"/>
  <c r="M405" i="2"/>
  <c r="Q404" i="2"/>
  <c r="M404" i="2"/>
  <c r="Q403" i="2"/>
  <c r="M403" i="2"/>
  <c r="Q402" i="2"/>
  <c r="M402" i="2"/>
  <c r="Q401" i="2"/>
  <c r="M401" i="2"/>
  <c r="Q400" i="2"/>
  <c r="M400" i="2"/>
  <c r="M396" i="2"/>
  <c r="M395" i="2"/>
  <c r="M394" i="2"/>
  <c r="M393" i="2"/>
  <c r="M392" i="2"/>
  <c r="M391" i="2"/>
  <c r="M390" i="2"/>
  <c r="M389" i="2"/>
  <c r="M388" i="2"/>
  <c r="Q372" i="2"/>
  <c r="M372" i="2"/>
  <c r="Q371" i="2"/>
  <c r="M371" i="2"/>
  <c r="Q370" i="2"/>
  <c r="M370" i="2"/>
  <c r="Q369" i="2"/>
  <c r="M369" i="2"/>
  <c r="Q368" i="2"/>
  <c r="M368" i="2"/>
  <c r="Q367" i="2"/>
  <c r="M367" i="2"/>
  <c r="Q366" i="2"/>
  <c r="M366" i="2"/>
  <c r="Q365" i="2"/>
  <c r="M365" i="2"/>
  <c r="Q364" i="2"/>
  <c r="M364" i="2"/>
  <c r="M360" i="2"/>
  <c r="M359" i="2"/>
  <c r="M358" i="2"/>
  <c r="M357" i="2"/>
  <c r="M356" i="2"/>
  <c r="M355" i="2"/>
  <c r="M354" i="2"/>
  <c r="M353" i="2"/>
  <c r="M352" i="2"/>
  <c r="Q338" i="2"/>
  <c r="M338" i="2"/>
  <c r="Q337" i="2"/>
  <c r="M337" i="2"/>
  <c r="Q336" i="2"/>
  <c r="M336" i="2"/>
  <c r="Q335" i="2"/>
  <c r="M335" i="2"/>
  <c r="Q334" i="2"/>
  <c r="M334" i="2"/>
  <c r="Q333" i="2"/>
  <c r="M333" i="2"/>
  <c r="Q332" i="2"/>
  <c r="M332" i="2"/>
  <c r="Q331" i="2"/>
  <c r="M331" i="2"/>
  <c r="Q330" i="2"/>
  <c r="M330" i="2"/>
  <c r="Q316" i="2"/>
  <c r="M316" i="2"/>
  <c r="Q315" i="2"/>
  <c r="M315" i="2"/>
  <c r="Q314" i="2"/>
  <c r="M314" i="2"/>
  <c r="Q313" i="2"/>
  <c r="M313" i="2"/>
  <c r="Q312" i="2"/>
  <c r="M312" i="2"/>
  <c r="Q311" i="2"/>
  <c r="M311" i="2"/>
  <c r="Q310" i="2"/>
  <c r="M310" i="2"/>
  <c r="Q309" i="2"/>
  <c r="M309" i="2"/>
  <c r="Q308" i="2"/>
  <c r="M308" i="2"/>
  <c r="M304" i="2"/>
  <c r="M303" i="2"/>
  <c r="M302" i="2"/>
  <c r="M301" i="2"/>
  <c r="M300" i="2"/>
  <c r="M299" i="2"/>
  <c r="M298" i="2"/>
  <c r="M297" i="2"/>
  <c r="M296" i="2"/>
  <c r="Q282" i="2"/>
  <c r="M282" i="2"/>
  <c r="Q281" i="2"/>
  <c r="M281" i="2"/>
  <c r="Q280" i="2"/>
  <c r="M280" i="2"/>
  <c r="Q279" i="2"/>
  <c r="M279" i="2"/>
  <c r="Q278" i="2"/>
  <c r="M278" i="2"/>
  <c r="Q277" i="2"/>
  <c r="M277" i="2"/>
  <c r="Q276" i="2"/>
  <c r="M276" i="2"/>
  <c r="Q275" i="2"/>
  <c r="M275" i="2"/>
  <c r="Q274" i="2"/>
  <c r="M274" i="2"/>
  <c r="M270" i="2"/>
  <c r="M269" i="2"/>
  <c r="M268" i="2"/>
  <c r="M267" i="2"/>
  <c r="M266" i="2"/>
  <c r="M265" i="2"/>
  <c r="M264" i="2"/>
  <c r="M263" i="2"/>
  <c r="M262" i="2"/>
  <c r="Q244" i="2"/>
  <c r="M244" i="2"/>
  <c r="Q243" i="2"/>
  <c r="M243" i="2"/>
  <c r="Q242" i="2"/>
  <c r="M242" i="2"/>
  <c r="Q241" i="2"/>
  <c r="M241" i="2"/>
  <c r="Q240" i="2"/>
  <c r="M240" i="2"/>
  <c r="Q239" i="2"/>
  <c r="M239" i="2"/>
  <c r="Q238" i="2"/>
  <c r="M238" i="2"/>
  <c r="Q237" i="2"/>
  <c r="M237" i="2"/>
  <c r="Q236" i="2"/>
  <c r="M236" i="2"/>
  <c r="M232" i="2"/>
  <c r="M231" i="2"/>
  <c r="M230" i="2"/>
  <c r="M229" i="2"/>
  <c r="M228" i="2"/>
  <c r="M227" i="2"/>
  <c r="M226" i="2"/>
  <c r="M225" i="2"/>
  <c r="M224" i="2"/>
  <c r="Q210" i="2"/>
  <c r="M210" i="2"/>
  <c r="Q209" i="2"/>
  <c r="M209" i="2"/>
  <c r="Q208" i="2"/>
  <c r="M208" i="2"/>
  <c r="Q207" i="2"/>
  <c r="M207" i="2"/>
  <c r="Q206" i="2"/>
  <c r="M206" i="2"/>
  <c r="Q205" i="2"/>
  <c r="M205" i="2"/>
  <c r="Q204" i="2"/>
  <c r="M204" i="2"/>
  <c r="Q203" i="2"/>
  <c r="M203" i="2"/>
  <c r="Q202" i="2"/>
  <c r="M202" i="2"/>
  <c r="Q188" i="2"/>
  <c r="M188" i="2"/>
  <c r="Q187" i="2"/>
  <c r="M187" i="2"/>
  <c r="Q186" i="2"/>
  <c r="M186" i="2"/>
  <c r="Q185" i="2"/>
  <c r="M185" i="2"/>
  <c r="Q184" i="2"/>
  <c r="M184" i="2"/>
  <c r="Q183" i="2"/>
  <c r="M183" i="2"/>
  <c r="Q182" i="2"/>
  <c r="M182" i="2"/>
  <c r="Q181" i="2"/>
  <c r="M181" i="2"/>
  <c r="Q180" i="2"/>
  <c r="M180" i="2"/>
  <c r="M176" i="2"/>
  <c r="M175" i="2"/>
  <c r="M174" i="2"/>
  <c r="M173" i="2"/>
  <c r="M172" i="2"/>
  <c r="M171" i="2"/>
  <c r="M170" i="2"/>
  <c r="M169" i="2"/>
  <c r="M168" i="2"/>
  <c r="Q154" i="2"/>
  <c r="M154" i="2"/>
  <c r="Q153" i="2"/>
  <c r="M153" i="2"/>
  <c r="Q152" i="2"/>
  <c r="M152" i="2"/>
  <c r="Q151" i="2"/>
  <c r="M151" i="2"/>
  <c r="Q150" i="2"/>
  <c r="M150" i="2"/>
  <c r="Q149" i="2"/>
  <c r="M149" i="2"/>
  <c r="Q148" i="2"/>
  <c r="M148" i="2"/>
  <c r="Q147" i="2"/>
  <c r="M147" i="2"/>
  <c r="Q146" i="2"/>
  <c r="M146" i="2"/>
  <c r="M142" i="2"/>
  <c r="M141" i="2"/>
  <c r="M140" i="2"/>
  <c r="M139" i="2"/>
  <c r="M138" i="2"/>
  <c r="M137" i="2"/>
  <c r="M136" i="2"/>
  <c r="M135" i="2"/>
  <c r="M134" i="2"/>
  <c r="Q118" i="2"/>
  <c r="M118" i="2"/>
  <c r="Q117" i="2"/>
  <c r="M117" i="2"/>
  <c r="Q116" i="2"/>
  <c r="M116" i="2"/>
  <c r="Q115" i="2"/>
  <c r="M115" i="2"/>
  <c r="Q114" i="2"/>
  <c r="M114" i="2"/>
  <c r="Q113" i="2"/>
  <c r="M113" i="2"/>
  <c r="Q112" i="2"/>
  <c r="M112" i="2"/>
  <c r="Q111" i="2"/>
  <c r="M111" i="2"/>
  <c r="Q110" i="2"/>
  <c r="M110" i="2"/>
  <c r="M106" i="2"/>
  <c r="M105" i="2"/>
  <c r="M104" i="2"/>
  <c r="M103" i="2"/>
  <c r="M102" i="2"/>
  <c r="M101" i="2"/>
  <c r="M100" i="2"/>
  <c r="M99" i="2"/>
  <c r="M98" i="2"/>
  <c r="Q84" i="2"/>
  <c r="M84" i="2"/>
  <c r="Q83" i="2"/>
  <c r="M83" i="2"/>
  <c r="Q82" i="2"/>
  <c r="M82" i="2"/>
  <c r="Q81" i="2"/>
  <c r="M81" i="2"/>
  <c r="Q80" i="2"/>
  <c r="M80" i="2"/>
  <c r="Q79" i="2"/>
  <c r="M79" i="2"/>
  <c r="Q78" i="2"/>
  <c r="M78" i="2"/>
  <c r="Q77" i="2"/>
  <c r="M77" i="2"/>
  <c r="Q76" i="2"/>
  <c r="M76" i="2"/>
  <c r="Q62" i="2"/>
  <c r="M62" i="2"/>
  <c r="Q61" i="2"/>
  <c r="M61" i="2"/>
  <c r="Q60" i="2"/>
  <c r="M60" i="2"/>
  <c r="Q59" i="2"/>
  <c r="M59" i="2"/>
  <c r="Q58" i="2"/>
  <c r="M58" i="2"/>
  <c r="Q57" i="2"/>
  <c r="M57" i="2"/>
  <c r="Q56" i="2"/>
  <c r="M56" i="2"/>
  <c r="Q55" i="2"/>
  <c r="M55" i="2"/>
  <c r="Q54" i="2"/>
  <c r="M54" i="2"/>
  <c r="M50" i="2"/>
  <c r="M49" i="2"/>
  <c r="M48" i="2"/>
  <c r="M47" i="2"/>
  <c r="M46" i="2"/>
  <c r="M45" i="2"/>
  <c r="M44" i="2"/>
  <c r="M43" i="2"/>
  <c r="M42" i="2"/>
  <c r="Q28" i="2"/>
  <c r="M28" i="2"/>
  <c r="Q27" i="2"/>
  <c r="M27" i="2"/>
  <c r="Q26" i="2"/>
  <c r="M26" i="2"/>
  <c r="Q25" i="2"/>
  <c r="M25" i="2"/>
  <c r="Q24" i="2"/>
  <c r="M24" i="2"/>
  <c r="Q23" i="2"/>
  <c r="M23" i="2"/>
  <c r="Q22" i="2"/>
  <c r="M22" i="2"/>
  <c r="Q21" i="2"/>
  <c r="M21" i="2"/>
  <c r="Q20" i="2"/>
  <c r="M20" i="2"/>
  <c r="M16" i="2"/>
  <c r="M15" i="2"/>
  <c r="M14" i="2"/>
  <c r="M13" i="2"/>
  <c r="M12" i="2"/>
  <c r="M11" i="2"/>
  <c r="M10" i="2"/>
  <c r="M9" i="2"/>
  <c r="M8" i="2"/>
  <c r="F146" i="2"/>
  <c r="C146" i="2" s="1"/>
  <c r="J146" i="2"/>
  <c r="J688" i="2"/>
  <c r="C698" i="2" s="1"/>
  <c r="C880" i="2"/>
  <c r="C879" i="2"/>
  <c r="C876" i="2"/>
  <c r="C875" i="2"/>
  <c r="C872" i="2"/>
  <c r="C868" i="2"/>
  <c r="C865" i="2"/>
  <c r="C864" i="2"/>
  <c r="C861" i="2"/>
  <c r="C860" i="2"/>
  <c r="C844" i="2"/>
  <c r="C843" i="2"/>
  <c r="C840" i="2"/>
  <c r="C839" i="2"/>
  <c r="C823" i="2"/>
  <c r="C822" i="2"/>
  <c r="C819" i="2"/>
  <c r="C818" i="2"/>
  <c r="C812" i="2"/>
  <c r="C811" i="2"/>
  <c r="C808" i="2"/>
  <c r="C807" i="2"/>
  <c r="C804" i="2"/>
  <c r="C790" i="2"/>
  <c r="C787" i="2"/>
  <c r="C786" i="2"/>
  <c r="C783" i="2"/>
  <c r="C782" i="2"/>
  <c r="C777" i="2"/>
  <c r="C776" i="2"/>
  <c r="C775" i="2"/>
  <c r="C772" i="2"/>
  <c r="C771" i="2"/>
  <c r="J752" i="2"/>
  <c r="F752" i="2"/>
  <c r="C752" i="2" s="1"/>
  <c r="J751" i="2"/>
  <c r="C761" i="2" s="1"/>
  <c r="F751" i="2"/>
  <c r="J750" i="2"/>
  <c r="F750" i="2"/>
  <c r="C750" i="2" s="1"/>
  <c r="J749" i="2"/>
  <c r="C759" i="2" s="1"/>
  <c r="F749" i="2"/>
  <c r="J748" i="2"/>
  <c r="F748" i="2"/>
  <c r="C748" i="2" s="1"/>
  <c r="J747" i="2"/>
  <c r="C757" i="2" s="1"/>
  <c r="F747" i="2"/>
  <c r="J746" i="2"/>
  <c r="F746" i="2"/>
  <c r="C746" i="2" s="1"/>
  <c r="J745" i="2"/>
  <c r="C755" i="2" s="1"/>
  <c r="F745" i="2"/>
  <c r="J744" i="2"/>
  <c r="F744" i="2"/>
  <c r="C744" i="2" s="1"/>
  <c r="F740" i="2"/>
  <c r="F739" i="2"/>
  <c r="F738" i="2"/>
  <c r="F737" i="2"/>
  <c r="C737" i="2" s="1"/>
  <c r="F736" i="2"/>
  <c r="F735" i="2"/>
  <c r="F734" i="2"/>
  <c r="F733" i="2"/>
  <c r="C733" i="2" s="1"/>
  <c r="F732" i="2"/>
  <c r="C732" i="2" s="1"/>
  <c r="J718" i="2"/>
  <c r="F718" i="2"/>
  <c r="J717" i="2"/>
  <c r="C727" i="2" s="1"/>
  <c r="F717" i="2"/>
  <c r="C717" i="2" s="1"/>
  <c r="J716" i="2"/>
  <c r="F716" i="2"/>
  <c r="J715" i="2"/>
  <c r="C725" i="2" s="1"/>
  <c r="F715" i="2"/>
  <c r="C715" i="2" s="1"/>
  <c r="J714" i="2"/>
  <c r="F714" i="2"/>
  <c r="J713" i="2"/>
  <c r="C723" i="2" s="1"/>
  <c r="F713" i="2"/>
  <c r="C713" i="2" s="1"/>
  <c r="J712" i="2"/>
  <c r="F712" i="2"/>
  <c r="J711" i="2"/>
  <c r="C721" i="2" s="1"/>
  <c r="F711" i="2"/>
  <c r="C711" i="2" s="1"/>
  <c r="J710" i="2"/>
  <c r="F710" i="2"/>
  <c r="J696" i="2"/>
  <c r="C706" i="2" s="1"/>
  <c r="F696" i="2"/>
  <c r="C696" i="2" s="1"/>
  <c r="J695" i="2"/>
  <c r="F695" i="2"/>
  <c r="J694" i="2"/>
  <c r="C704" i="2" s="1"/>
  <c r="F694" i="2"/>
  <c r="C694" i="2" s="1"/>
  <c r="J693" i="2"/>
  <c r="F693" i="2"/>
  <c r="C693" i="2" s="1"/>
  <c r="J692" i="2"/>
  <c r="C702" i="2" s="1"/>
  <c r="F692" i="2"/>
  <c r="C692" i="2" s="1"/>
  <c r="J691" i="2"/>
  <c r="F691" i="2"/>
  <c r="J690" i="2"/>
  <c r="C700" i="2" s="1"/>
  <c r="F690" i="2"/>
  <c r="C690" i="2" s="1"/>
  <c r="J689" i="2"/>
  <c r="F689" i="2"/>
  <c r="F688" i="2"/>
  <c r="C688" i="2" s="1"/>
  <c r="F684" i="2"/>
  <c r="F683" i="2"/>
  <c r="F682" i="2"/>
  <c r="C682" i="2" s="1"/>
  <c r="F681" i="2"/>
  <c r="C681" i="2" s="1"/>
  <c r="F680" i="2"/>
  <c r="F679" i="2"/>
  <c r="F678" i="2"/>
  <c r="C678" i="2" s="1"/>
  <c r="F677" i="2"/>
  <c r="C677" i="2" s="1"/>
  <c r="F676" i="2"/>
  <c r="J662" i="2"/>
  <c r="F662" i="2"/>
  <c r="C662" i="2" s="1"/>
  <c r="J661" i="2"/>
  <c r="C671" i="2" s="1"/>
  <c r="F661" i="2"/>
  <c r="J660" i="2"/>
  <c r="F660" i="2"/>
  <c r="C660" i="2" s="1"/>
  <c r="J659" i="2"/>
  <c r="C669" i="2" s="1"/>
  <c r="F659" i="2"/>
  <c r="J658" i="2"/>
  <c r="F658" i="2"/>
  <c r="C658" i="2" s="1"/>
  <c r="J657" i="2"/>
  <c r="C667" i="2" s="1"/>
  <c r="F657" i="2"/>
  <c r="J656" i="2"/>
  <c r="F656" i="2"/>
  <c r="C656" i="2" s="1"/>
  <c r="J655" i="2"/>
  <c r="C665" i="2" s="1"/>
  <c r="F655" i="2"/>
  <c r="J654" i="2"/>
  <c r="F654" i="2"/>
  <c r="C654" i="2" s="1"/>
  <c r="F650" i="2"/>
  <c r="F649" i="2"/>
  <c r="F648" i="2"/>
  <c r="F647" i="2"/>
  <c r="C647" i="2" s="1"/>
  <c r="F646" i="2"/>
  <c r="C646" i="2" s="1"/>
  <c r="F645" i="2"/>
  <c r="F644" i="2"/>
  <c r="F643" i="2"/>
  <c r="C643" i="2" s="1"/>
  <c r="F642" i="2"/>
  <c r="C642" i="2" s="1"/>
  <c r="J626" i="2"/>
  <c r="F626" i="2"/>
  <c r="J625" i="2"/>
  <c r="C635" i="2" s="1"/>
  <c r="F625" i="2"/>
  <c r="C625" i="2" s="1"/>
  <c r="J624" i="2"/>
  <c r="F624" i="2"/>
  <c r="J623" i="2"/>
  <c r="C633" i="2" s="1"/>
  <c r="F623" i="2"/>
  <c r="C623" i="2" s="1"/>
  <c r="J622" i="2"/>
  <c r="F622" i="2"/>
  <c r="J621" i="2"/>
  <c r="C631" i="2" s="1"/>
  <c r="F621" i="2"/>
  <c r="C621" i="2" s="1"/>
  <c r="J620" i="2"/>
  <c r="F620" i="2"/>
  <c r="J619" i="2"/>
  <c r="C629" i="2" s="1"/>
  <c r="F619" i="2"/>
  <c r="C619" i="2" s="1"/>
  <c r="J618" i="2"/>
  <c r="F618" i="2"/>
  <c r="F614" i="2"/>
  <c r="C614" i="2" s="1"/>
  <c r="F613" i="2"/>
  <c r="C613" i="2" s="1"/>
  <c r="F612" i="2"/>
  <c r="F611" i="2"/>
  <c r="F610" i="2"/>
  <c r="C610" i="2" s="1"/>
  <c r="F609" i="2"/>
  <c r="C609" i="2" s="1"/>
  <c r="F608" i="2"/>
  <c r="F607" i="2"/>
  <c r="F606" i="2"/>
  <c r="C606" i="2" s="1"/>
  <c r="J592" i="2"/>
  <c r="C602" i="2" s="1"/>
  <c r="F592" i="2"/>
  <c r="J591" i="2"/>
  <c r="F591" i="2"/>
  <c r="C591" i="2" s="1"/>
  <c r="J590" i="2"/>
  <c r="C600" i="2" s="1"/>
  <c r="F590" i="2"/>
  <c r="J589" i="2"/>
  <c r="F589" i="2"/>
  <c r="C589" i="2" s="1"/>
  <c r="J588" i="2"/>
  <c r="C598" i="2" s="1"/>
  <c r="F588" i="2"/>
  <c r="J587" i="2"/>
  <c r="F587" i="2"/>
  <c r="C587" i="2" s="1"/>
  <c r="J586" i="2"/>
  <c r="C596" i="2" s="1"/>
  <c r="F586" i="2"/>
  <c r="J585" i="2"/>
  <c r="C595" i="2" s="1"/>
  <c r="F585" i="2"/>
  <c r="C585" i="2" s="1"/>
  <c r="J584" i="2"/>
  <c r="C594" i="2" s="1"/>
  <c r="F584" i="2"/>
  <c r="J570" i="2"/>
  <c r="F570" i="2"/>
  <c r="C570" i="2" s="1"/>
  <c r="J569" i="2"/>
  <c r="C579" i="2" s="1"/>
  <c r="F569" i="2"/>
  <c r="J568" i="2"/>
  <c r="F568" i="2"/>
  <c r="C568" i="2" s="1"/>
  <c r="J567" i="2"/>
  <c r="C577" i="2" s="1"/>
  <c r="F567" i="2"/>
  <c r="J566" i="2"/>
  <c r="F566" i="2"/>
  <c r="C566" i="2" s="1"/>
  <c r="J565" i="2"/>
  <c r="C575" i="2" s="1"/>
  <c r="F565" i="2"/>
  <c r="J564" i="2"/>
  <c r="F564" i="2"/>
  <c r="C564" i="2" s="1"/>
  <c r="J563" i="2"/>
  <c r="C573" i="2" s="1"/>
  <c r="F563" i="2"/>
  <c r="J562" i="2"/>
  <c r="F562" i="2"/>
  <c r="C562" i="2" s="1"/>
  <c r="F558" i="2"/>
  <c r="C558" i="2" s="1"/>
  <c r="F557" i="2"/>
  <c r="F556" i="2"/>
  <c r="C556" i="2" s="1"/>
  <c r="F555" i="2"/>
  <c r="C555" i="2" s="1"/>
  <c r="F554" i="2"/>
  <c r="C554" i="2" s="1"/>
  <c r="F553" i="2"/>
  <c r="F552" i="2"/>
  <c r="F551" i="2"/>
  <c r="C551" i="2" s="1"/>
  <c r="F550" i="2"/>
  <c r="C550" i="2" s="1"/>
  <c r="J536" i="2"/>
  <c r="F536" i="2"/>
  <c r="J535" i="2"/>
  <c r="C545" i="2" s="1"/>
  <c r="F535" i="2"/>
  <c r="C535" i="2" s="1"/>
  <c r="J534" i="2"/>
  <c r="F534" i="2"/>
  <c r="J533" i="2"/>
  <c r="C543" i="2" s="1"/>
  <c r="F533" i="2"/>
  <c r="C533" i="2" s="1"/>
  <c r="J532" i="2"/>
  <c r="C542" i="2" s="1"/>
  <c r="F532" i="2"/>
  <c r="C532" i="2" s="1"/>
  <c r="J531" i="2"/>
  <c r="C541" i="2" s="1"/>
  <c r="F531" i="2"/>
  <c r="C531" i="2" s="1"/>
  <c r="J530" i="2"/>
  <c r="F530" i="2"/>
  <c r="J529" i="2"/>
  <c r="C539" i="2" s="1"/>
  <c r="F529" i="2"/>
  <c r="C529" i="2" s="1"/>
  <c r="J528" i="2"/>
  <c r="F528" i="2"/>
  <c r="F524" i="2"/>
  <c r="C524" i="2" s="1"/>
  <c r="F523" i="2"/>
  <c r="C523" i="2" s="1"/>
  <c r="F522" i="2"/>
  <c r="F521" i="2"/>
  <c r="F520" i="2"/>
  <c r="C520" i="2" s="1"/>
  <c r="F519" i="2"/>
  <c r="C519" i="2" s="1"/>
  <c r="F518" i="2"/>
  <c r="F517" i="2"/>
  <c r="F516" i="2"/>
  <c r="C516" i="2" s="1"/>
  <c r="J498" i="2"/>
  <c r="C508" i="2" s="1"/>
  <c r="F498" i="2"/>
  <c r="J497" i="2"/>
  <c r="F497" i="2"/>
  <c r="C497" i="2" s="1"/>
  <c r="J496" i="2"/>
  <c r="C506" i="2" s="1"/>
  <c r="F496" i="2"/>
  <c r="J495" i="2"/>
  <c r="F495" i="2"/>
  <c r="C495" i="2" s="1"/>
  <c r="J494" i="2"/>
  <c r="C504" i="2" s="1"/>
  <c r="F494" i="2"/>
  <c r="J493" i="2"/>
  <c r="F493" i="2"/>
  <c r="C493" i="2" s="1"/>
  <c r="J492" i="2"/>
  <c r="C502" i="2" s="1"/>
  <c r="F492" i="2"/>
  <c r="J491" i="2"/>
  <c r="F491" i="2"/>
  <c r="C491" i="2" s="1"/>
  <c r="J490" i="2"/>
  <c r="C500" i="2" s="1"/>
  <c r="F490" i="2"/>
  <c r="F486" i="2"/>
  <c r="F485" i="2"/>
  <c r="C485" i="2" s="1"/>
  <c r="F484" i="2"/>
  <c r="C484" i="2" s="1"/>
  <c r="F483" i="2"/>
  <c r="F482" i="2"/>
  <c r="F481" i="2"/>
  <c r="C481" i="2" s="1"/>
  <c r="F480" i="2"/>
  <c r="C480" i="2" s="1"/>
  <c r="F479" i="2"/>
  <c r="F478" i="2"/>
  <c r="J464" i="2"/>
  <c r="C474" i="2" s="1"/>
  <c r="F464" i="2"/>
  <c r="C464" i="2" s="1"/>
  <c r="J463" i="2"/>
  <c r="F463" i="2"/>
  <c r="C463" i="2" s="1"/>
  <c r="J462" i="2"/>
  <c r="C472" i="2" s="1"/>
  <c r="F462" i="2"/>
  <c r="C462" i="2" s="1"/>
  <c r="J461" i="2"/>
  <c r="F461" i="2"/>
  <c r="C461" i="2" s="1"/>
  <c r="J460" i="2"/>
  <c r="C470" i="2" s="1"/>
  <c r="F460" i="2"/>
  <c r="C460" i="2" s="1"/>
  <c r="J459" i="2"/>
  <c r="F459" i="2"/>
  <c r="C459" i="2" s="1"/>
  <c r="J458" i="2"/>
  <c r="C468" i="2" s="1"/>
  <c r="F458" i="2"/>
  <c r="C458" i="2" s="1"/>
  <c r="J457" i="2"/>
  <c r="F457" i="2"/>
  <c r="J456" i="2"/>
  <c r="C466" i="2" s="1"/>
  <c r="F456" i="2"/>
  <c r="C456" i="2" s="1"/>
  <c r="J442" i="2"/>
  <c r="F442" i="2"/>
  <c r="C442" i="2" s="1"/>
  <c r="J441" i="2"/>
  <c r="C451" i="2" s="1"/>
  <c r="F441" i="2"/>
  <c r="C441" i="2" s="1"/>
  <c r="J440" i="2"/>
  <c r="F440" i="2"/>
  <c r="C440" i="2" s="1"/>
  <c r="J439" i="2"/>
  <c r="C449" i="2" s="1"/>
  <c r="F439" i="2"/>
  <c r="C439" i="2" s="1"/>
  <c r="J438" i="2"/>
  <c r="F438" i="2"/>
  <c r="C438" i="2" s="1"/>
  <c r="J437" i="2"/>
  <c r="C447" i="2" s="1"/>
  <c r="F437" i="2"/>
  <c r="C437" i="2" s="1"/>
  <c r="J436" i="2"/>
  <c r="F436" i="2"/>
  <c r="C436" i="2" s="1"/>
  <c r="J435" i="2"/>
  <c r="C445" i="2" s="1"/>
  <c r="F435" i="2"/>
  <c r="C435" i="2" s="1"/>
  <c r="J434" i="2"/>
  <c r="F434" i="2"/>
  <c r="F430" i="2"/>
  <c r="C430" i="2" s="1"/>
  <c r="F429" i="2"/>
  <c r="C429" i="2" s="1"/>
  <c r="F428" i="2"/>
  <c r="F427" i="2"/>
  <c r="C427" i="2" s="1"/>
  <c r="F426" i="2"/>
  <c r="C426" i="2" s="1"/>
  <c r="F425" i="2"/>
  <c r="C425" i="2" s="1"/>
  <c r="F424" i="2"/>
  <c r="F423" i="2"/>
  <c r="F422" i="2"/>
  <c r="C422" i="2" s="1"/>
  <c r="J408" i="2"/>
  <c r="C418" i="2" s="1"/>
  <c r="F408" i="2"/>
  <c r="J407" i="2"/>
  <c r="F407" i="2"/>
  <c r="C407" i="2" s="1"/>
  <c r="J406" i="2"/>
  <c r="C416" i="2" s="1"/>
  <c r="F406" i="2"/>
  <c r="J405" i="2"/>
  <c r="C415" i="2" s="1"/>
  <c r="F405" i="2"/>
  <c r="C405" i="2" s="1"/>
  <c r="J404" i="2"/>
  <c r="C414" i="2" s="1"/>
  <c r="F404" i="2"/>
  <c r="J403" i="2"/>
  <c r="F403" i="2"/>
  <c r="C403" i="2" s="1"/>
  <c r="J402" i="2"/>
  <c r="C412" i="2" s="1"/>
  <c r="F402" i="2"/>
  <c r="J401" i="2"/>
  <c r="F401" i="2"/>
  <c r="C401" i="2" s="1"/>
  <c r="J400" i="2"/>
  <c r="C410" i="2" s="1"/>
  <c r="F400" i="2"/>
  <c r="F396" i="2"/>
  <c r="F395" i="2"/>
  <c r="C395" i="2" s="1"/>
  <c r="F394" i="2"/>
  <c r="C394" i="2" s="1"/>
  <c r="F393" i="2"/>
  <c r="F392" i="2"/>
  <c r="F391" i="2"/>
  <c r="C391" i="2" s="1"/>
  <c r="F390" i="2"/>
  <c r="C390" i="2" s="1"/>
  <c r="F389" i="2"/>
  <c r="F388" i="2"/>
  <c r="J372" i="2"/>
  <c r="C382" i="2" s="1"/>
  <c r="F372" i="2"/>
  <c r="C372" i="2" s="1"/>
  <c r="J371" i="2"/>
  <c r="F371" i="2"/>
  <c r="J370" i="2"/>
  <c r="C380" i="2" s="1"/>
  <c r="F370" i="2"/>
  <c r="C370" i="2" s="1"/>
  <c r="J369" i="2"/>
  <c r="F369" i="2"/>
  <c r="J368" i="2"/>
  <c r="C378" i="2" s="1"/>
  <c r="F368" i="2"/>
  <c r="C368" i="2" s="1"/>
  <c r="J367" i="2"/>
  <c r="F367" i="2"/>
  <c r="J366" i="2"/>
  <c r="C376" i="2" s="1"/>
  <c r="F366" i="2"/>
  <c r="C366" i="2" s="1"/>
  <c r="J365" i="2"/>
  <c r="F365" i="2"/>
  <c r="C365" i="2" s="1"/>
  <c r="J364" i="2"/>
  <c r="C374" i="2" s="1"/>
  <c r="F364" i="2"/>
  <c r="C364" i="2" s="1"/>
  <c r="F360" i="2"/>
  <c r="F359" i="2"/>
  <c r="F358" i="2"/>
  <c r="C358" i="2" s="1"/>
  <c r="F357" i="2"/>
  <c r="C357" i="2" s="1"/>
  <c r="F356" i="2"/>
  <c r="F355" i="2"/>
  <c r="F354" i="2"/>
  <c r="C354" i="2" s="1"/>
  <c r="F353" i="2"/>
  <c r="C353" i="2" s="1"/>
  <c r="F352" i="2"/>
  <c r="J338" i="2"/>
  <c r="F338" i="2"/>
  <c r="C338" i="2" s="1"/>
  <c r="J337" i="2"/>
  <c r="C347" i="2" s="1"/>
  <c r="F337" i="2"/>
  <c r="J336" i="2"/>
  <c r="F336" i="2"/>
  <c r="C336" i="2" s="1"/>
  <c r="J335" i="2"/>
  <c r="C345" i="2" s="1"/>
  <c r="F335" i="2"/>
  <c r="J334" i="2"/>
  <c r="F334" i="2"/>
  <c r="C334" i="2" s="1"/>
  <c r="J333" i="2"/>
  <c r="C343" i="2" s="1"/>
  <c r="F333" i="2"/>
  <c r="J332" i="2"/>
  <c r="F332" i="2"/>
  <c r="C332" i="2" s="1"/>
  <c r="J331" i="2"/>
  <c r="C341" i="2" s="1"/>
  <c r="F331" i="2"/>
  <c r="J330" i="2"/>
  <c r="C340" i="2" s="1"/>
  <c r="F330" i="2"/>
  <c r="C330" i="2" s="1"/>
  <c r="J316" i="2"/>
  <c r="C326" i="2" s="1"/>
  <c r="F316" i="2"/>
  <c r="J315" i="2"/>
  <c r="F315" i="2"/>
  <c r="C315" i="2" s="1"/>
  <c r="J314" i="2"/>
  <c r="C324" i="2" s="1"/>
  <c r="F314" i="2"/>
  <c r="J313" i="2"/>
  <c r="F313" i="2"/>
  <c r="C313" i="2" s="1"/>
  <c r="J312" i="2"/>
  <c r="C322" i="2" s="1"/>
  <c r="F312" i="2"/>
  <c r="J311" i="2"/>
  <c r="F311" i="2"/>
  <c r="C311" i="2" s="1"/>
  <c r="J310" i="2"/>
  <c r="C320" i="2" s="1"/>
  <c r="F310" i="2"/>
  <c r="J309" i="2"/>
  <c r="F309" i="2"/>
  <c r="C309" i="2" s="1"/>
  <c r="J308" i="2"/>
  <c r="C318" i="2" s="1"/>
  <c r="F308" i="2"/>
  <c r="F304" i="2"/>
  <c r="F303" i="2"/>
  <c r="C303" i="2" s="1"/>
  <c r="F302" i="2"/>
  <c r="C302" i="2" s="1"/>
  <c r="F301" i="2"/>
  <c r="F300" i="2"/>
  <c r="F299" i="2"/>
  <c r="C299" i="2" s="1"/>
  <c r="F298" i="2"/>
  <c r="C298" i="2" s="1"/>
  <c r="F297" i="2"/>
  <c r="F296" i="2"/>
  <c r="J282" i="2"/>
  <c r="C292" i="2" s="1"/>
  <c r="F282" i="2"/>
  <c r="C282" i="2" s="1"/>
  <c r="J281" i="2"/>
  <c r="F281" i="2"/>
  <c r="J280" i="2"/>
  <c r="C290" i="2" s="1"/>
  <c r="F280" i="2"/>
  <c r="C280" i="2" s="1"/>
  <c r="J279" i="2"/>
  <c r="F279" i="2"/>
  <c r="J278" i="2"/>
  <c r="C288" i="2" s="1"/>
  <c r="F278" i="2"/>
  <c r="C278" i="2" s="1"/>
  <c r="J277" i="2"/>
  <c r="F277" i="2"/>
  <c r="J276" i="2"/>
  <c r="C286" i="2" s="1"/>
  <c r="F276" i="2"/>
  <c r="C276" i="2" s="1"/>
  <c r="J275" i="2"/>
  <c r="F275" i="2"/>
  <c r="J274" i="2"/>
  <c r="C284" i="2" s="1"/>
  <c r="F274" i="2"/>
  <c r="C274" i="2" s="1"/>
  <c r="F270" i="2"/>
  <c r="F269" i="2"/>
  <c r="C269" i="2" s="1"/>
  <c r="F268" i="2"/>
  <c r="C268" i="2" s="1"/>
  <c r="F267" i="2"/>
  <c r="C267" i="2" s="1"/>
  <c r="F266" i="2"/>
  <c r="F265" i="2"/>
  <c r="F264" i="2"/>
  <c r="C264" i="2" s="1"/>
  <c r="F263" i="2"/>
  <c r="C263" i="2" s="1"/>
  <c r="F262" i="2"/>
  <c r="J244" i="2"/>
  <c r="F244" i="2"/>
  <c r="C244" i="2" s="1"/>
  <c r="J243" i="2"/>
  <c r="C253" i="2" s="1"/>
  <c r="F243" i="2"/>
  <c r="J242" i="2"/>
  <c r="F242" i="2"/>
  <c r="C242" i="2" s="1"/>
  <c r="J241" i="2"/>
  <c r="C251" i="2" s="1"/>
  <c r="F241" i="2"/>
  <c r="J240" i="2"/>
  <c r="F240" i="2"/>
  <c r="C240" i="2" s="1"/>
  <c r="J239" i="2"/>
  <c r="C249" i="2" s="1"/>
  <c r="F239" i="2"/>
  <c r="J238" i="2"/>
  <c r="F238" i="2"/>
  <c r="C238" i="2" s="1"/>
  <c r="J237" i="2"/>
  <c r="C247" i="2" s="1"/>
  <c r="F237" i="2"/>
  <c r="J236" i="2"/>
  <c r="F236" i="2"/>
  <c r="C236" i="2" s="1"/>
  <c r="F232" i="2"/>
  <c r="C232" i="2" s="1"/>
  <c r="F231" i="2"/>
  <c r="F230" i="2"/>
  <c r="F229" i="2"/>
  <c r="C229" i="2" s="1"/>
  <c r="F228" i="2"/>
  <c r="C228" i="2" s="1"/>
  <c r="F227" i="2"/>
  <c r="F226" i="2"/>
  <c r="F225" i="2"/>
  <c r="C225" i="2" s="1"/>
  <c r="F224" i="2"/>
  <c r="C224" i="2" s="1"/>
  <c r="J210" i="2"/>
  <c r="F210" i="2"/>
  <c r="J209" i="2"/>
  <c r="C219" i="2" s="1"/>
  <c r="F209" i="2"/>
  <c r="C209" i="2" s="1"/>
  <c r="J208" i="2"/>
  <c r="F208" i="2"/>
  <c r="J207" i="2"/>
  <c r="C217" i="2" s="1"/>
  <c r="F207" i="2"/>
  <c r="C207" i="2" s="1"/>
  <c r="J206" i="2"/>
  <c r="F206" i="2"/>
  <c r="J205" i="2"/>
  <c r="C215" i="2" s="1"/>
  <c r="F205" i="2"/>
  <c r="C205" i="2" s="1"/>
  <c r="J204" i="2"/>
  <c r="F204" i="2"/>
  <c r="J203" i="2"/>
  <c r="C213" i="2" s="1"/>
  <c r="F203" i="2"/>
  <c r="C203" i="2" s="1"/>
  <c r="J202" i="2"/>
  <c r="F202" i="2"/>
  <c r="J188" i="2"/>
  <c r="C198" i="2" s="1"/>
  <c r="F188" i="2"/>
  <c r="C188" i="2" s="1"/>
  <c r="J187" i="2"/>
  <c r="F187" i="2"/>
  <c r="J186" i="2"/>
  <c r="C196" i="2" s="1"/>
  <c r="F186" i="2"/>
  <c r="C186" i="2" s="1"/>
  <c r="J185" i="2"/>
  <c r="F185" i="2"/>
  <c r="J184" i="2"/>
  <c r="C194" i="2" s="1"/>
  <c r="F184" i="2"/>
  <c r="C184" i="2" s="1"/>
  <c r="J183" i="2"/>
  <c r="F183" i="2"/>
  <c r="C183" i="2" s="1"/>
  <c r="J182" i="2"/>
  <c r="C192" i="2" s="1"/>
  <c r="F182" i="2"/>
  <c r="C182" i="2" s="1"/>
  <c r="J181" i="2"/>
  <c r="F181" i="2"/>
  <c r="J180" i="2"/>
  <c r="C190" i="2" s="1"/>
  <c r="F180" i="2"/>
  <c r="C180" i="2" s="1"/>
  <c r="F176" i="2"/>
  <c r="F175" i="2"/>
  <c r="F174" i="2"/>
  <c r="C174" i="2" s="1"/>
  <c r="F173" i="2"/>
  <c r="C173" i="2" s="1"/>
  <c r="F172" i="2"/>
  <c r="F171" i="2"/>
  <c r="F170" i="2"/>
  <c r="C170" i="2" s="1"/>
  <c r="F169" i="2"/>
  <c r="C169" i="2" s="1"/>
  <c r="F168" i="2"/>
  <c r="J154" i="2"/>
  <c r="F154" i="2"/>
  <c r="C154" i="2" s="1"/>
  <c r="J153" i="2"/>
  <c r="C163" i="2" s="1"/>
  <c r="F153" i="2"/>
  <c r="J152" i="2"/>
  <c r="F152" i="2"/>
  <c r="C152" i="2" s="1"/>
  <c r="J151" i="2"/>
  <c r="C161" i="2" s="1"/>
  <c r="F151" i="2"/>
  <c r="J150" i="2"/>
  <c r="C160" i="2" s="1"/>
  <c r="F150" i="2"/>
  <c r="C150" i="2" s="1"/>
  <c r="J149" i="2"/>
  <c r="C159" i="2" s="1"/>
  <c r="F149" i="2"/>
  <c r="J148" i="2"/>
  <c r="F148" i="2"/>
  <c r="C148" i="2" s="1"/>
  <c r="J147" i="2"/>
  <c r="C157" i="2" s="1"/>
  <c r="F147" i="2"/>
  <c r="F142" i="2"/>
  <c r="C142" i="2" s="1"/>
  <c r="F141" i="2"/>
  <c r="C141" i="2" s="1"/>
  <c r="F140" i="2"/>
  <c r="F139" i="2"/>
  <c r="C139" i="2" s="1"/>
  <c r="F138" i="2"/>
  <c r="C138" i="2" s="1"/>
  <c r="F137" i="2"/>
  <c r="C137" i="2" s="1"/>
  <c r="F136" i="2"/>
  <c r="F135" i="2"/>
  <c r="C135" i="2" s="1"/>
  <c r="F134" i="2"/>
  <c r="C134" i="2" s="1"/>
  <c r="J118" i="2"/>
  <c r="C128" i="2" s="1"/>
  <c r="F118" i="2"/>
  <c r="J117" i="2"/>
  <c r="C127" i="2" s="1"/>
  <c r="F117" i="2"/>
  <c r="C117" i="2" s="1"/>
  <c r="J116" i="2"/>
  <c r="C126" i="2" s="1"/>
  <c r="F116" i="2"/>
  <c r="J115" i="2"/>
  <c r="C125" i="2" s="1"/>
  <c r="F115" i="2"/>
  <c r="C115" i="2" s="1"/>
  <c r="J114" i="2"/>
  <c r="C124" i="2" s="1"/>
  <c r="F114" i="2"/>
  <c r="J113" i="2"/>
  <c r="C123" i="2" s="1"/>
  <c r="F113" i="2"/>
  <c r="C113" i="2" s="1"/>
  <c r="J112" i="2"/>
  <c r="C122" i="2" s="1"/>
  <c r="F112" i="2"/>
  <c r="J111" i="2"/>
  <c r="C121" i="2" s="1"/>
  <c r="F111" i="2"/>
  <c r="C111" i="2" s="1"/>
  <c r="J110" i="2"/>
  <c r="C120" i="2" s="1"/>
  <c r="F110" i="2"/>
  <c r="F106" i="2"/>
  <c r="C106" i="2" s="1"/>
  <c r="F105" i="2"/>
  <c r="C105" i="2" s="1"/>
  <c r="F104" i="2"/>
  <c r="F103" i="2"/>
  <c r="F102" i="2"/>
  <c r="C102" i="2" s="1"/>
  <c r="F101" i="2"/>
  <c r="C101" i="2" s="1"/>
  <c r="F100" i="2"/>
  <c r="C100" i="2" s="1"/>
  <c r="F99" i="2"/>
  <c r="F98" i="2"/>
  <c r="C98" i="2" s="1"/>
  <c r="J84" i="2"/>
  <c r="C94" i="2" s="1"/>
  <c r="F84" i="2"/>
  <c r="C84" i="2" s="1"/>
  <c r="J83" i="2"/>
  <c r="F83" i="2"/>
  <c r="C83" i="2" s="1"/>
  <c r="J82" i="2"/>
  <c r="C92" i="2" s="1"/>
  <c r="F82" i="2"/>
  <c r="C82" i="2" s="1"/>
  <c r="J81" i="2"/>
  <c r="F81" i="2"/>
  <c r="C81" i="2" s="1"/>
  <c r="J80" i="2"/>
  <c r="C90" i="2" s="1"/>
  <c r="F80" i="2"/>
  <c r="C80" i="2" s="1"/>
  <c r="J79" i="2"/>
  <c r="F79" i="2"/>
  <c r="C79" i="2" s="1"/>
  <c r="J78" i="2"/>
  <c r="C88" i="2" s="1"/>
  <c r="F78" i="2"/>
  <c r="J77" i="2"/>
  <c r="F77" i="2"/>
  <c r="C77" i="2" s="1"/>
  <c r="J76" i="2"/>
  <c r="C86" i="2" s="1"/>
  <c r="F76" i="2"/>
  <c r="C76" i="2" s="1"/>
  <c r="J62" i="2"/>
  <c r="F62" i="2"/>
  <c r="J61" i="2"/>
  <c r="C71" i="2" s="1"/>
  <c r="F61" i="2"/>
  <c r="C61" i="2" s="1"/>
  <c r="J60" i="2"/>
  <c r="F60" i="2"/>
  <c r="C60" i="2" s="1"/>
  <c r="J59" i="2"/>
  <c r="C69" i="2" s="1"/>
  <c r="F59" i="2"/>
  <c r="C59" i="2" s="1"/>
  <c r="J58" i="2"/>
  <c r="F58" i="2"/>
  <c r="C58" i="2" s="1"/>
  <c r="J57" i="2"/>
  <c r="C67" i="2" s="1"/>
  <c r="F57" i="2"/>
  <c r="C57" i="2" s="1"/>
  <c r="J56" i="2"/>
  <c r="F56" i="2"/>
  <c r="C56" i="2" s="1"/>
  <c r="J55" i="2"/>
  <c r="C65" i="2" s="1"/>
  <c r="F55" i="2"/>
  <c r="C55" i="2" s="1"/>
  <c r="J54" i="2"/>
  <c r="C64" i="2" s="1"/>
  <c r="F54" i="2"/>
  <c r="C54" i="2" s="1"/>
  <c r="F50" i="2"/>
  <c r="F49" i="2"/>
  <c r="C49" i="2" s="1"/>
  <c r="F48" i="2"/>
  <c r="F47" i="2"/>
  <c r="C47" i="2" s="1"/>
  <c r="F46" i="2"/>
  <c r="C46" i="2" s="1"/>
  <c r="F45" i="2"/>
  <c r="C45" i="2" s="1"/>
  <c r="F44" i="2"/>
  <c r="C44" i="2" s="1"/>
  <c r="F43" i="2"/>
  <c r="C43" i="2" s="1"/>
  <c r="F42" i="2"/>
  <c r="C42" i="2" s="1"/>
  <c r="J28" i="2"/>
  <c r="C38" i="2" s="1"/>
  <c r="F28" i="2"/>
  <c r="C28" i="2" s="1"/>
  <c r="J27" i="2"/>
  <c r="C37" i="2" s="1"/>
  <c r="F27" i="2"/>
  <c r="C27" i="2" s="1"/>
  <c r="J26" i="2"/>
  <c r="F26" i="2"/>
  <c r="J25" i="2"/>
  <c r="C35" i="2" s="1"/>
  <c r="F25" i="2"/>
  <c r="C25" i="2" s="1"/>
  <c r="J24" i="2"/>
  <c r="C34" i="2" s="1"/>
  <c r="F24" i="2"/>
  <c r="J23" i="2"/>
  <c r="C33" i="2" s="1"/>
  <c r="F23" i="2"/>
  <c r="C23" i="2" s="1"/>
  <c r="J22" i="2"/>
  <c r="C32" i="2" s="1"/>
  <c r="F22" i="2"/>
  <c r="J21" i="2"/>
  <c r="C31" i="2" s="1"/>
  <c r="F21" i="2"/>
  <c r="C21" i="2" s="1"/>
  <c r="J20" i="2"/>
  <c r="C30" i="2" s="1"/>
  <c r="F20" i="2"/>
  <c r="F16" i="2"/>
  <c r="C16" i="2" s="1"/>
  <c r="F15" i="2"/>
  <c r="C15" i="2" s="1"/>
  <c r="F14" i="2"/>
  <c r="C14" i="2" s="1"/>
  <c r="F13" i="2"/>
  <c r="F12" i="2"/>
  <c r="F11" i="2"/>
  <c r="C11" i="2" s="1"/>
  <c r="F10" i="2"/>
  <c r="C10" i="2" s="1"/>
  <c r="F9" i="2"/>
  <c r="F8" i="2"/>
  <c r="AG24" i="1" l="1"/>
  <c r="AG26" i="1"/>
  <c r="AG38" i="1"/>
  <c r="C104" i="2"/>
  <c r="C310" i="2"/>
  <c r="C469" i="2"/>
  <c r="C657" i="2"/>
  <c r="C377" i="2"/>
  <c r="C569" i="2"/>
  <c r="C158" i="2"/>
  <c r="C248" i="2"/>
  <c r="C304" i="2"/>
  <c r="C342" i="2"/>
  <c r="C396" i="2"/>
  <c r="C486" i="2"/>
  <c r="C576" i="2"/>
  <c r="C672" i="2"/>
  <c r="C785" i="2"/>
  <c r="C8" i="2"/>
  <c r="C712" i="2"/>
  <c r="C758" i="2"/>
  <c r="C762" i="2"/>
  <c r="C78" i="2"/>
  <c r="C191" i="2"/>
  <c r="C239" i="2"/>
  <c r="C428" i="2"/>
  <c r="C446" i="2"/>
  <c r="C540" i="2"/>
  <c r="C612" i="2"/>
  <c r="C745" i="2"/>
  <c r="C873" i="2"/>
  <c r="C12" i="2"/>
  <c r="C574" i="2"/>
  <c r="C670" i="2"/>
  <c r="C679" i="2"/>
  <c r="C710" i="2"/>
  <c r="C756" i="2"/>
  <c r="C877" i="2"/>
  <c r="C147" i="2"/>
  <c r="C149" i="2"/>
  <c r="C151" i="2"/>
  <c r="C153" i="2"/>
  <c r="C168" i="2"/>
  <c r="C172" i="2"/>
  <c r="C176" i="2"/>
  <c r="C193" i="2"/>
  <c r="C195" i="2"/>
  <c r="C197" i="2"/>
  <c r="C212" i="2"/>
  <c r="C699" i="2"/>
  <c r="C701" i="2"/>
  <c r="C703" i="2"/>
  <c r="C705" i="2"/>
  <c r="C720" i="2"/>
  <c r="C722" i="2"/>
  <c r="C728" i="2"/>
  <c r="C735" i="2"/>
  <c r="C739" i="2"/>
  <c r="C747" i="2"/>
  <c r="C749" i="2"/>
  <c r="C751" i="2"/>
  <c r="C770" i="2"/>
  <c r="C774" i="2"/>
  <c r="C778" i="2"/>
  <c r="C789" i="2"/>
  <c r="C806" i="2"/>
  <c r="C810" i="2"/>
  <c r="C817" i="2"/>
  <c r="C821" i="2"/>
  <c r="C838" i="2"/>
  <c r="C842" i="2"/>
  <c r="C846" i="2"/>
  <c r="C863" i="2"/>
  <c r="C867" i="2"/>
  <c r="C874" i="2"/>
  <c r="C878" i="2"/>
  <c r="C214" i="2"/>
  <c r="C216" i="2"/>
  <c r="C218" i="2"/>
  <c r="C220" i="2"/>
  <c r="C227" i="2"/>
  <c r="C231" i="2"/>
  <c r="C237" i="2"/>
  <c r="C241" i="2"/>
  <c r="C243" i="2"/>
  <c r="C262" i="2"/>
  <c r="C266" i="2"/>
  <c r="C270" i="2"/>
  <c r="C285" i="2"/>
  <c r="C287" i="2"/>
  <c r="C289" i="2"/>
  <c r="C291" i="2"/>
  <c r="C297" i="2"/>
  <c r="C301" i="2"/>
  <c r="C308" i="2"/>
  <c r="C312" i="2"/>
  <c r="C314" i="2"/>
  <c r="C316" i="2"/>
  <c r="C331" i="2"/>
  <c r="C333" i="2"/>
  <c r="C335" i="2"/>
  <c r="C337" i="2"/>
  <c r="C352" i="2"/>
  <c r="C356" i="2"/>
  <c r="C360" i="2"/>
  <c r="C375" i="2"/>
  <c r="C379" i="2"/>
  <c r="C381" i="2"/>
  <c r="C389" i="2"/>
  <c r="C393" i="2"/>
  <c r="C400" i="2"/>
  <c r="C402" i="2"/>
  <c r="C404" i="2"/>
  <c r="C406" i="2"/>
  <c r="C408" i="2"/>
  <c r="C424" i="2"/>
  <c r="C444" i="2"/>
  <c r="C448" i="2"/>
  <c r="C450" i="2"/>
  <c r="C452" i="2"/>
  <c r="C467" i="2"/>
  <c r="C471" i="2"/>
  <c r="C473" i="2"/>
  <c r="C479" i="2"/>
  <c r="C483" i="2"/>
  <c r="C490" i="2"/>
  <c r="C492" i="2"/>
  <c r="C494" i="2"/>
  <c r="C496" i="2"/>
  <c r="C498" i="2"/>
  <c r="C518" i="2"/>
  <c r="C522" i="2"/>
  <c r="C538" i="2"/>
  <c r="C544" i="2"/>
  <c r="C546" i="2"/>
  <c r="C553" i="2"/>
  <c r="C557" i="2"/>
  <c r="C563" i="2"/>
  <c r="C565" i="2"/>
  <c r="C567" i="2"/>
  <c r="C584" i="2"/>
  <c r="C586" i="2"/>
  <c r="C588" i="2"/>
  <c r="C590" i="2"/>
  <c r="C592" i="2"/>
  <c r="C608" i="2"/>
  <c r="C628" i="2"/>
  <c r="C632" i="2"/>
  <c r="C634" i="2"/>
  <c r="C636" i="2"/>
  <c r="C645" i="2"/>
  <c r="C649" i="2"/>
  <c r="C655" i="2"/>
  <c r="C659" i="2"/>
  <c r="C661" i="2"/>
  <c r="C676" i="2"/>
  <c r="C684" i="2"/>
  <c r="C66" i="2"/>
  <c r="C36" i="2"/>
  <c r="C630" i="2"/>
  <c r="C68" i="2"/>
  <c r="C116" i="2"/>
  <c r="C118" i="2"/>
  <c r="C140" i="2"/>
  <c r="C156" i="2"/>
  <c r="C162" i="2"/>
  <c r="C265" i="2"/>
  <c r="C277" i="2"/>
  <c r="C281" i="2"/>
  <c r="C321" i="2"/>
  <c r="C348" i="2"/>
  <c r="C413" i="2"/>
  <c r="C482" i="2"/>
  <c r="C505" i="2"/>
  <c r="C521" i="2"/>
  <c r="C530" i="2"/>
  <c r="C536" i="2"/>
  <c r="C572" i="2"/>
  <c r="C580" i="2"/>
  <c r="C626" i="2"/>
  <c r="C695" i="2"/>
  <c r="C718" i="2"/>
  <c r="C738" i="2"/>
  <c r="C788" i="2"/>
  <c r="C809" i="2"/>
  <c r="C845" i="2"/>
  <c r="C323" i="2"/>
  <c r="C9" i="2"/>
  <c r="C20" i="2"/>
  <c r="C24" i="2"/>
  <c r="C93" i="2"/>
  <c r="C185" i="2"/>
  <c r="C230" i="2"/>
  <c r="C275" i="2"/>
  <c r="C319" i="2"/>
  <c r="C355" i="2"/>
  <c r="C367" i="2"/>
  <c r="C411" i="2"/>
  <c r="C501" i="2"/>
  <c r="C534" i="2"/>
  <c r="C597" i="2"/>
  <c r="C648" i="2"/>
  <c r="C714" i="2"/>
  <c r="C816" i="2"/>
  <c r="C862" i="2"/>
  <c r="C72" i="2"/>
  <c r="C87" i="2"/>
  <c r="C91" i="2"/>
  <c r="C112" i="2"/>
  <c r="C171" i="2"/>
  <c r="C181" i="2"/>
  <c r="C187" i="2"/>
  <c r="C202" i="2"/>
  <c r="C208" i="2"/>
  <c r="C210" i="2"/>
  <c r="C246" i="2"/>
  <c r="C250" i="2"/>
  <c r="C254" i="2"/>
  <c r="C296" i="2"/>
  <c r="C359" i="2"/>
  <c r="C369" i="2"/>
  <c r="C388" i="2"/>
  <c r="C417" i="2"/>
  <c r="C434" i="2"/>
  <c r="C503" i="2"/>
  <c r="C599" i="2"/>
  <c r="C620" i="2"/>
  <c r="C644" i="2"/>
  <c r="C666" i="2"/>
  <c r="C683" i="2"/>
  <c r="C691" i="2"/>
  <c r="C734" i="2"/>
  <c r="C784" i="2"/>
  <c r="C820" i="2"/>
  <c r="C841" i="2"/>
  <c r="C866" i="2"/>
  <c r="C607" i="2"/>
  <c r="C611" i="2"/>
  <c r="C618" i="2"/>
  <c r="C226" i="2"/>
  <c r="C578" i="2"/>
  <c r="C805" i="2"/>
  <c r="C48" i="2"/>
  <c r="C89" i="2"/>
  <c r="C136" i="2"/>
  <c r="C175" i="2"/>
  <c r="C204" i="2"/>
  <c r="C252" i="2"/>
  <c r="C300" i="2"/>
  <c r="C344" i="2"/>
  <c r="C392" i="2"/>
  <c r="C457" i="2"/>
  <c r="C507" i="2"/>
  <c r="C528" i="2"/>
  <c r="C622" i="2"/>
  <c r="C664" i="2"/>
  <c r="C716" i="2"/>
  <c r="C824" i="2"/>
  <c r="C99" i="2"/>
  <c r="C103" i="2"/>
  <c r="C110" i="2"/>
  <c r="C478" i="2"/>
  <c r="C13" i="2"/>
  <c r="C22" i="2"/>
  <c r="C26" i="2"/>
  <c r="C70" i="2"/>
  <c r="C114" i="2"/>
  <c r="C164" i="2"/>
  <c r="C206" i="2"/>
  <c r="C279" i="2"/>
  <c r="C325" i="2"/>
  <c r="C346" i="2"/>
  <c r="C371" i="2"/>
  <c r="C423" i="2"/>
  <c r="C517" i="2"/>
  <c r="C552" i="2"/>
  <c r="C601" i="2"/>
  <c r="C624" i="2"/>
  <c r="C689" i="2"/>
  <c r="C754" i="2"/>
  <c r="C773" i="2"/>
  <c r="C760" i="2"/>
  <c r="C740" i="2"/>
  <c r="C736" i="2"/>
  <c r="C726" i="2"/>
  <c r="C724" i="2"/>
  <c r="C680" i="2"/>
  <c r="C668" i="2"/>
  <c r="C650" i="2"/>
  <c r="A44" i="1" l="1"/>
  <c r="N40" i="1"/>
  <c r="A55" i="1"/>
  <c r="F50" i="1"/>
  <c r="F47" i="1"/>
  <c r="E52" i="1"/>
  <c r="A58" i="1"/>
  <c r="Q33" i="28" l="1"/>
  <c r="O33" i="28"/>
  <c r="S33" i="28" s="1"/>
  <c r="Q32" i="28"/>
  <c r="O32" i="28"/>
  <c r="S32" i="28" s="1"/>
  <c r="Q31" i="28"/>
  <c r="E31" i="28"/>
  <c r="O31" i="28" s="1"/>
  <c r="S31" i="28" s="1"/>
  <c r="Q30" i="28"/>
  <c r="S30" i="28" s="1"/>
  <c r="O30" i="28"/>
  <c r="Q29" i="28"/>
  <c r="C29" i="28"/>
  <c r="O29" i="28" s="1"/>
  <c r="S29" i="28" s="1"/>
  <c r="Q28" i="28"/>
  <c r="E28" i="28"/>
  <c r="O28" i="28" s="1"/>
  <c r="Q27" i="28"/>
  <c r="Q26" i="28"/>
  <c r="Q25" i="28"/>
  <c r="Q24" i="28"/>
  <c r="Q23" i="28"/>
  <c r="Q22" i="28"/>
  <c r="Q21" i="28"/>
  <c r="Q20" i="28"/>
  <c r="Q19" i="28"/>
  <c r="C19" i="28"/>
  <c r="C20" i="28" s="1"/>
  <c r="Q18" i="28"/>
  <c r="E18" i="28"/>
  <c r="E19" i="28" s="1"/>
  <c r="Q17" i="28"/>
  <c r="O17" i="28"/>
  <c r="S17" i="28" s="1"/>
  <c r="C17" i="28"/>
  <c r="Q16" i="28"/>
  <c r="E16" i="28"/>
  <c r="O16" i="28" s="1"/>
  <c r="S16" i="28" s="1"/>
  <c r="Q15" i="28"/>
  <c r="Q14" i="28"/>
  <c r="Q13" i="28"/>
  <c r="Q12" i="28"/>
  <c r="Q11" i="28"/>
  <c r="Q10" i="28"/>
  <c r="Q9" i="28"/>
  <c r="Q8" i="28"/>
  <c r="Q7" i="28"/>
  <c r="Q6" i="28"/>
  <c r="Q5" i="28"/>
  <c r="C5" i="28"/>
  <c r="Q4" i="28"/>
  <c r="E4" i="28"/>
  <c r="E5" i="28" s="1"/>
  <c r="E6" i="28" s="1"/>
  <c r="E7" i="28" s="1"/>
  <c r="E8" i="28" s="1"/>
  <c r="E9" i="28" s="1"/>
  <c r="E10" i="28" s="1"/>
  <c r="E11" i="28" s="1"/>
  <c r="E12" i="28" s="1"/>
  <c r="E13" i="28" s="1"/>
  <c r="E14" i="28" s="1"/>
  <c r="C4" i="28"/>
  <c r="O4" i="28" s="1"/>
  <c r="S4" i="28" s="1"/>
  <c r="Q3" i="28"/>
  <c r="O3" i="28"/>
  <c r="Q28" i="27"/>
  <c r="O28" i="27"/>
  <c r="S28" i="27" s="1"/>
  <c r="S27" i="27"/>
  <c r="Q27" i="27"/>
  <c r="O27" i="27"/>
  <c r="Q26" i="27"/>
  <c r="S26" i="27" s="1"/>
  <c r="O26" i="27"/>
  <c r="Q25" i="27"/>
  <c r="O25" i="27"/>
  <c r="S25" i="27" s="1"/>
  <c r="Q24" i="27"/>
  <c r="O24" i="27"/>
  <c r="Q23" i="27"/>
  <c r="O23" i="27"/>
  <c r="S23" i="27" s="1"/>
  <c r="Q22" i="27"/>
  <c r="O22" i="27"/>
  <c r="S22" i="27" s="1"/>
  <c r="Q21" i="27"/>
  <c r="O21" i="27"/>
  <c r="Q20" i="27"/>
  <c r="O20" i="27"/>
  <c r="S20" i="27" s="1"/>
  <c r="S19" i="27"/>
  <c r="Q19" i="27"/>
  <c r="O19" i="27"/>
  <c r="Q18" i="27"/>
  <c r="S18" i="27" s="1"/>
  <c r="O18" i="27"/>
  <c r="Q17" i="27"/>
  <c r="O17" i="27"/>
  <c r="S17" i="27" s="1"/>
  <c r="Q16" i="27"/>
  <c r="O16" i="27"/>
  <c r="Q15" i="27"/>
  <c r="O15" i="27"/>
  <c r="S15" i="27" s="1"/>
  <c r="Q14" i="27"/>
  <c r="O14" i="27"/>
  <c r="S14" i="27" s="1"/>
  <c r="Q13" i="27"/>
  <c r="O13" i="27"/>
  <c r="Q12" i="27"/>
  <c r="O12" i="27"/>
  <c r="S12" i="27" s="1"/>
  <c r="S11" i="27"/>
  <c r="Q11" i="27"/>
  <c r="O11" i="27"/>
  <c r="Q10" i="27"/>
  <c r="S10" i="27" s="1"/>
  <c r="O10" i="27"/>
  <c r="Q9" i="27"/>
  <c r="O9" i="27"/>
  <c r="S9" i="27" s="1"/>
  <c r="Q8" i="27"/>
  <c r="O8" i="27"/>
  <c r="Q7" i="27"/>
  <c r="O7" i="27"/>
  <c r="S7" i="27" s="1"/>
  <c r="Q6" i="27"/>
  <c r="O6" i="27"/>
  <c r="S6" i="27" s="1"/>
  <c r="Q5" i="27"/>
  <c r="O5" i="27"/>
  <c r="Q4" i="27"/>
  <c r="O4" i="27"/>
  <c r="S4" i="27" s="1"/>
  <c r="S3" i="27"/>
  <c r="Q3" i="27"/>
  <c r="O3" i="27"/>
  <c r="Q28" i="26"/>
  <c r="S28" i="26" s="1"/>
  <c r="O28" i="26"/>
  <c r="Q27" i="26"/>
  <c r="O27" i="26"/>
  <c r="S27" i="26" s="1"/>
  <c r="Q26" i="26"/>
  <c r="O26" i="26"/>
  <c r="Q25" i="26"/>
  <c r="O25" i="26"/>
  <c r="S25" i="26" s="1"/>
  <c r="Q24" i="26"/>
  <c r="O24" i="26"/>
  <c r="S24" i="26" s="1"/>
  <c r="S23" i="26"/>
  <c r="Q23" i="26"/>
  <c r="O23" i="26"/>
  <c r="Q22" i="26"/>
  <c r="O22" i="26"/>
  <c r="S22" i="26" s="1"/>
  <c r="Q21" i="26"/>
  <c r="O21" i="26"/>
  <c r="Q20" i="26"/>
  <c r="S20" i="26" s="1"/>
  <c r="O20" i="26"/>
  <c r="Q19" i="26"/>
  <c r="O19" i="26"/>
  <c r="S19" i="26" s="1"/>
  <c r="Q18" i="26"/>
  <c r="O18" i="26"/>
  <c r="Q17" i="26"/>
  <c r="O17" i="26"/>
  <c r="S17" i="26" s="1"/>
  <c r="Q16" i="26"/>
  <c r="O16" i="26"/>
  <c r="S16" i="26" s="1"/>
  <c r="S15" i="26"/>
  <c r="Q15" i="26"/>
  <c r="O15" i="26"/>
  <c r="Q14" i="26"/>
  <c r="O14" i="26"/>
  <c r="S14" i="26" s="1"/>
  <c r="Q13" i="26"/>
  <c r="O13" i="26"/>
  <c r="Q12" i="26"/>
  <c r="S12" i="26" s="1"/>
  <c r="O12" i="26"/>
  <c r="Q11" i="26"/>
  <c r="O11" i="26"/>
  <c r="S11" i="26" s="1"/>
  <c r="Q10" i="26"/>
  <c r="O10" i="26"/>
  <c r="Q9" i="26"/>
  <c r="O9" i="26"/>
  <c r="S9" i="26" s="1"/>
  <c r="Q8" i="26"/>
  <c r="O8" i="26"/>
  <c r="S8" i="26" s="1"/>
  <c r="S7" i="26"/>
  <c r="Q7" i="26"/>
  <c r="O7" i="26"/>
  <c r="Q6" i="26"/>
  <c r="O6" i="26"/>
  <c r="S6" i="26" s="1"/>
  <c r="Q5" i="26"/>
  <c r="O5" i="26"/>
  <c r="Q4" i="26"/>
  <c r="S4" i="26" s="1"/>
  <c r="O4" i="26"/>
  <c r="Q3" i="26"/>
  <c r="O3" i="26"/>
  <c r="S3" i="26" s="1"/>
  <c r="Q9" i="25"/>
  <c r="O9" i="25"/>
  <c r="S9" i="25" s="1"/>
  <c r="Q8" i="25"/>
  <c r="O8" i="25"/>
  <c r="Q7" i="25"/>
  <c r="O7" i="25"/>
  <c r="S7" i="25" s="1"/>
  <c r="S6" i="25"/>
  <c r="Q6" i="25"/>
  <c r="O6" i="25"/>
  <c r="Q5" i="25"/>
  <c r="S5" i="25" s="1"/>
  <c r="O5" i="25"/>
  <c r="Q4" i="25"/>
  <c r="O4" i="25"/>
  <c r="S4" i="25" s="1"/>
  <c r="Q3" i="25"/>
  <c r="O3" i="25"/>
  <c r="Q32" i="24"/>
  <c r="O32" i="24"/>
  <c r="S32" i="24" s="1"/>
  <c r="S31" i="24"/>
  <c r="Q31" i="24"/>
  <c r="O31" i="24"/>
  <c r="Q30" i="24"/>
  <c r="S30" i="24" s="1"/>
  <c r="O30" i="24"/>
  <c r="Q29" i="24"/>
  <c r="O29" i="24"/>
  <c r="S29" i="24" s="1"/>
  <c r="Q28" i="24"/>
  <c r="O28" i="24"/>
  <c r="Q27" i="24"/>
  <c r="O27" i="24"/>
  <c r="S27" i="24" s="1"/>
  <c r="Q26" i="24"/>
  <c r="O26" i="24"/>
  <c r="S26" i="24" s="1"/>
  <c r="Q25" i="24"/>
  <c r="O25" i="24"/>
  <c r="Q24" i="24"/>
  <c r="O24" i="24"/>
  <c r="S24" i="24" s="1"/>
  <c r="S23" i="24"/>
  <c r="Q23" i="24"/>
  <c r="O23" i="24"/>
  <c r="Q22" i="24"/>
  <c r="S22" i="24" s="1"/>
  <c r="O22" i="24"/>
  <c r="Q21" i="24"/>
  <c r="O21" i="24"/>
  <c r="S21" i="24" s="1"/>
  <c r="Q20" i="24"/>
  <c r="O20" i="24"/>
  <c r="Q19" i="24"/>
  <c r="O19" i="24"/>
  <c r="S19" i="24" s="1"/>
  <c r="Q18" i="24"/>
  <c r="O18" i="24"/>
  <c r="S18" i="24" s="1"/>
  <c r="Q17" i="24"/>
  <c r="O17" i="24"/>
  <c r="Q16" i="24"/>
  <c r="O16" i="24"/>
  <c r="S16" i="24" s="1"/>
  <c r="S15" i="24"/>
  <c r="Q15" i="24"/>
  <c r="O15" i="24"/>
  <c r="Q14" i="24"/>
  <c r="S14" i="24" s="1"/>
  <c r="O14" i="24"/>
  <c r="Q13" i="24"/>
  <c r="O13" i="24"/>
  <c r="S13" i="24" s="1"/>
  <c r="Q12" i="24"/>
  <c r="O12" i="24"/>
  <c r="Q11" i="24"/>
  <c r="O11" i="24"/>
  <c r="S11" i="24" s="1"/>
  <c r="Q10" i="24"/>
  <c r="O10" i="24"/>
  <c r="S10" i="24" s="1"/>
  <c r="Q9" i="24"/>
  <c r="O9" i="24"/>
  <c r="Q8" i="24"/>
  <c r="O8" i="24"/>
  <c r="S8" i="24" s="1"/>
  <c r="S7" i="24"/>
  <c r="Q7" i="24"/>
  <c r="O7" i="24"/>
  <c r="Q6" i="24"/>
  <c r="S6" i="24" s="1"/>
  <c r="O6" i="24"/>
  <c r="Q5" i="24"/>
  <c r="O5" i="24"/>
  <c r="S5" i="24" s="1"/>
  <c r="Q4" i="24"/>
  <c r="O4" i="24"/>
  <c r="Q3" i="24"/>
  <c r="O3" i="24"/>
  <c r="S3" i="24" s="1"/>
  <c r="S5" i="26" l="1"/>
  <c r="S31" i="26" s="1"/>
  <c r="S10" i="26"/>
  <c r="S13" i="26"/>
  <c r="S18" i="26"/>
  <c r="S21" i="26"/>
  <c r="S26" i="26"/>
  <c r="S4" i="24"/>
  <c r="S9" i="24"/>
  <c r="S12" i="24"/>
  <c r="S17" i="24"/>
  <c r="S20" i="24"/>
  <c r="S25" i="24"/>
  <c r="S28" i="24"/>
  <c r="S3" i="25"/>
  <c r="S11" i="25" s="1"/>
  <c r="S8" i="25"/>
  <c r="S5" i="27"/>
  <c r="S8" i="27"/>
  <c r="S13" i="27"/>
  <c r="S16" i="27"/>
  <c r="S31" i="27" s="1"/>
  <c r="S21" i="27"/>
  <c r="S24" i="27"/>
  <c r="S3" i="28"/>
  <c r="O18" i="28"/>
  <c r="S18" i="28" s="1"/>
  <c r="S28" i="28"/>
  <c r="O5" i="28"/>
  <c r="S5" i="28" s="1"/>
  <c r="C21" i="28"/>
  <c r="E20" i="28"/>
  <c r="E21" i="28" s="1"/>
  <c r="E22" i="28" s="1"/>
  <c r="E23" i="28" s="1"/>
  <c r="E24" i="28" s="1"/>
  <c r="E25" i="28" s="1"/>
  <c r="E26" i="28" s="1"/>
  <c r="O19" i="28"/>
  <c r="S19" i="28" s="1"/>
  <c r="S34" i="24"/>
  <c r="C6" i="28"/>
  <c r="O20" i="28" l="1"/>
  <c r="S20" i="28" s="1"/>
  <c r="O21" i="28"/>
  <c r="S21" i="28" s="1"/>
  <c r="C22" i="28"/>
  <c r="O6" i="28"/>
  <c r="S6" i="28" s="1"/>
  <c r="C7" i="28"/>
  <c r="C8" i="28" l="1"/>
  <c r="O7" i="28"/>
  <c r="S7" i="28" s="1"/>
  <c r="O22" i="28"/>
  <c r="S22" i="28" s="1"/>
  <c r="C23" i="28"/>
  <c r="C9" i="28" l="1"/>
  <c r="O8" i="28"/>
  <c r="S8" i="28" s="1"/>
  <c r="C24" i="28"/>
  <c r="O23" i="28"/>
  <c r="S23" i="28" s="1"/>
  <c r="AE25" i="1"/>
  <c r="AE26" i="1"/>
  <c r="AE27" i="1"/>
  <c r="AE28" i="1"/>
  <c r="AE29" i="1"/>
  <c r="AE30" i="1"/>
  <c r="AE31" i="1"/>
  <c r="AE32" i="1"/>
  <c r="AE33" i="1"/>
  <c r="AE34" i="1"/>
  <c r="AE35" i="1"/>
  <c r="AE36" i="1"/>
  <c r="AE37" i="1"/>
  <c r="AE38" i="1"/>
  <c r="AE24" i="1"/>
  <c r="AJ24" i="1"/>
  <c r="F8" i="22"/>
  <c r="F9" i="22" s="1"/>
  <c r="F10" i="22" s="1"/>
  <c r="F11" i="22" s="1"/>
  <c r="F12" i="22" s="1"/>
  <c r="F13" i="22" s="1"/>
  <c r="F14" i="22" s="1"/>
  <c r="F15" i="22" s="1"/>
  <c r="F16" i="22" s="1"/>
  <c r="F17" i="22" s="1"/>
  <c r="F18" i="22" s="1"/>
  <c r="F19" i="22" s="1"/>
  <c r="F20" i="22" s="1"/>
  <c r="F21" i="22" s="1"/>
  <c r="F22" i="22" s="1"/>
  <c r="F23" i="22" s="1"/>
  <c r="F24" i="22" s="1"/>
  <c r="F25" i="22" s="1"/>
  <c r="F26" i="22" s="1"/>
  <c r="F27" i="22" s="1"/>
  <c r="F28" i="22" s="1"/>
  <c r="F29" i="22" s="1"/>
  <c r="F30" i="22" s="1"/>
  <c r="F31" i="22" s="1"/>
  <c r="F32" i="22" s="1"/>
  <c r="F33" i="22" s="1"/>
  <c r="F34" i="22" s="1"/>
  <c r="F35" i="22" s="1"/>
  <c r="F36" i="22" s="1"/>
  <c r="F37" i="22" s="1"/>
  <c r="F38" i="22" s="1"/>
  <c r="F39" i="22" s="1"/>
  <c r="F40" i="22" s="1"/>
  <c r="F41" i="22" s="1"/>
  <c r="F42" i="22" s="1"/>
  <c r="F43" i="22" s="1"/>
  <c r="F44" i="22" s="1"/>
  <c r="F45" i="22" s="1"/>
  <c r="F46" i="22" s="1"/>
  <c r="F47" i="22" s="1"/>
  <c r="F48" i="22" s="1"/>
  <c r="F49" i="22" s="1"/>
  <c r="F50" i="22" s="1"/>
  <c r="F51" i="22" s="1"/>
  <c r="F52" i="22" s="1"/>
  <c r="F53" i="22" s="1"/>
  <c r="F54" i="22" s="1"/>
  <c r="F55" i="22" s="1"/>
  <c r="F56" i="22" s="1"/>
  <c r="F57" i="22" s="1"/>
  <c r="F58" i="22" s="1"/>
  <c r="F59" i="22" s="1"/>
  <c r="F60" i="22" s="1"/>
  <c r="F61" i="22" s="1"/>
  <c r="F62" i="22" s="1"/>
  <c r="F63" i="22" s="1"/>
  <c r="F64" i="22" s="1"/>
  <c r="F65" i="22" s="1"/>
  <c r="F66" i="22" s="1"/>
  <c r="F67" i="22" s="1"/>
  <c r="F68" i="22" s="1"/>
  <c r="F69" i="22" s="1"/>
  <c r="F70" i="22" s="1"/>
  <c r="F71" i="22" s="1"/>
  <c r="F72" i="22" s="1"/>
  <c r="F73" i="22" s="1"/>
  <c r="F74" i="22" s="1"/>
  <c r="F75" i="22" s="1"/>
  <c r="F76" i="22" s="1"/>
  <c r="F77" i="22" s="1"/>
  <c r="F78" i="22" s="1"/>
  <c r="F79" i="22" s="1"/>
  <c r="F80" i="22" s="1"/>
  <c r="F81" i="22" s="1"/>
  <c r="F82" i="22" s="1"/>
  <c r="F83" i="22" s="1"/>
  <c r="F84" i="22" s="1"/>
  <c r="F85" i="22" s="1"/>
  <c r="F86" i="22" s="1"/>
  <c r="F87" i="22" s="1"/>
  <c r="F88" i="22" s="1"/>
  <c r="F89" i="22" s="1"/>
  <c r="F90" i="22" s="1"/>
  <c r="F91" i="22" s="1"/>
  <c r="F92" i="22" s="1"/>
  <c r="F93" i="22" s="1"/>
  <c r="F94" i="22" s="1"/>
  <c r="F95" i="22" s="1"/>
  <c r="F96" i="22" s="1"/>
  <c r="F97" i="22" s="1"/>
  <c r="F98" i="22" s="1"/>
  <c r="F99" i="22" s="1"/>
  <c r="F100" i="22" s="1"/>
  <c r="F101" i="22" s="1"/>
  <c r="F102" i="22" s="1"/>
  <c r="F103" i="22" s="1"/>
  <c r="F104" i="22" s="1"/>
  <c r="F105" i="22" s="1"/>
  <c r="F106" i="22" s="1"/>
  <c r="F107" i="22" s="1"/>
  <c r="F108" i="22" s="1"/>
  <c r="F109" i="22" s="1"/>
  <c r="F110" i="22" s="1"/>
  <c r="F111" i="22" s="1"/>
  <c r="F112" i="22" s="1"/>
  <c r="F113" i="22" s="1"/>
  <c r="F114" i="22" s="1"/>
  <c r="F115" i="22" s="1"/>
  <c r="F116" i="22" s="1"/>
  <c r="F117" i="22" s="1"/>
  <c r="F118" i="22" s="1"/>
  <c r="F119" i="22" s="1"/>
  <c r="F120" i="22" s="1"/>
  <c r="F121" i="22" s="1"/>
  <c r="F122" i="22" s="1"/>
  <c r="F123" i="22" s="1"/>
  <c r="F124" i="22" s="1"/>
  <c r="F125" i="22" s="1"/>
  <c r="F126" i="22" s="1"/>
  <c r="F127" i="22" s="1"/>
  <c r="F128" i="22" s="1"/>
  <c r="F129" i="22" s="1"/>
  <c r="F130" i="22" s="1"/>
  <c r="F131" i="22" s="1"/>
  <c r="F132" i="22" s="1"/>
  <c r="F133" i="22" s="1"/>
  <c r="F134" i="22" s="1"/>
  <c r="F135" i="22" s="1"/>
  <c r="F136" i="22" s="1"/>
  <c r="F137" i="22" s="1"/>
  <c r="F138" i="22" s="1"/>
  <c r="F139" i="22" s="1"/>
  <c r="F140" i="22" s="1"/>
  <c r="F141" i="22" s="1"/>
  <c r="F142" i="22" s="1"/>
  <c r="F143" i="22" s="1"/>
  <c r="F144" i="22" s="1"/>
  <c r="F145" i="22" s="1"/>
  <c r="F146" i="22" s="1"/>
  <c r="F147" i="22" s="1"/>
  <c r="F148" i="22" s="1"/>
  <c r="F149" i="22" s="1"/>
  <c r="F150" i="22" s="1"/>
  <c r="F151" i="22" s="1"/>
  <c r="F152" i="22" s="1"/>
  <c r="F153" i="22" s="1"/>
  <c r="F154" i="22" s="1"/>
  <c r="F155" i="22" s="1"/>
  <c r="F156" i="22" s="1"/>
  <c r="F157" i="22" s="1"/>
  <c r="F158" i="22" s="1"/>
  <c r="F159" i="22" s="1"/>
  <c r="F160" i="22" s="1"/>
  <c r="F161" i="22" s="1"/>
  <c r="F162" i="22" s="1"/>
  <c r="F163" i="22" s="1"/>
  <c r="F164" i="22" s="1"/>
  <c r="F165" i="22" s="1"/>
  <c r="F166" i="22" s="1"/>
  <c r="F167" i="22" s="1"/>
  <c r="F168" i="22" s="1"/>
  <c r="F169" i="22" s="1"/>
  <c r="F170" i="22" s="1"/>
  <c r="F171" i="22" s="1"/>
  <c r="F172" i="22" s="1"/>
  <c r="F173" i="22" s="1"/>
  <c r="F174" i="22" s="1"/>
  <c r="F175" i="22" s="1"/>
  <c r="F176" i="22" s="1"/>
  <c r="F177" i="22" s="1"/>
  <c r="F178" i="22" s="1"/>
  <c r="F179" i="22" s="1"/>
  <c r="F180" i="22" s="1"/>
  <c r="F181" i="22" s="1"/>
  <c r="F182" i="22" s="1"/>
  <c r="F183" i="22" s="1"/>
  <c r="F184" i="22" s="1"/>
  <c r="F185" i="22" s="1"/>
  <c r="F186" i="22" s="1"/>
  <c r="F187" i="22" s="1"/>
  <c r="F188" i="22" s="1"/>
  <c r="F189" i="22" s="1"/>
  <c r="F190" i="22" s="1"/>
  <c r="F191" i="22" s="1"/>
  <c r="F192" i="22" s="1"/>
  <c r="F193" i="22" s="1"/>
  <c r="F194" i="22" s="1"/>
  <c r="F195" i="22" s="1"/>
  <c r="F196" i="22" s="1"/>
  <c r="F197" i="22" s="1"/>
  <c r="F198" i="22" s="1"/>
  <c r="F199" i="22" s="1"/>
  <c r="F200" i="22" s="1"/>
  <c r="F201" i="22" s="1"/>
  <c r="F202" i="22" s="1"/>
  <c r="F203" i="22" s="1"/>
  <c r="F204" i="22" s="1"/>
  <c r="F205" i="22" s="1"/>
  <c r="F206" i="22" s="1"/>
  <c r="F207" i="22" s="1"/>
  <c r="F208" i="22" s="1"/>
  <c r="F209" i="22" s="1"/>
  <c r="F210" i="22" s="1"/>
  <c r="F211" i="22" s="1"/>
  <c r="F212" i="22" s="1"/>
  <c r="F213" i="22" s="1"/>
  <c r="F214" i="22" s="1"/>
  <c r="F215" i="22" s="1"/>
  <c r="F216" i="22" s="1"/>
  <c r="F217" i="22" s="1"/>
  <c r="F218" i="22" s="1"/>
  <c r="F219" i="22" s="1"/>
  <c r="F220" i="22" s="1"/>
  <c r="F221" i="22" s="1"/>
  <c r="F222" i="22" s="1"/>
  <c r="F223" i="22" s="1"/>
  <c r="F224" i="22" s="1"/>
  <c r="F225" i="22" s="1"/>
  <c r="F226" i="22" s="1"/>
  <c r="F227" i="22" s="1"/>
  <c r="F228" i="22" s="1"/>
  <c r="F229" i="22" s="1"/>
  <c r="F230" i="22" s="1"/>
  <c r="F231" i="22" s="1"/>
  <c r="F232" i="22" s="1"/>
  <c r="F233" i="22" s="1"/>
  <c r="F234" i="22" s="1"/>
  <c r="F235" i="22" s="1"/>
  <c r="F236" i="22" s="1"/>
  <c r="F237" i="22" s="1"/>
  <c r="F238" i="22" s="1"/>
  <c r="F239" i="22" s="1"/>
  <c r="F240" i="22" s="1"/>
  <c r="F241" i="22" s="1"/>
  <c r="F242" i="22" s="1"/>
  <c r="F243" i="22" s="1"/>
  <c r="F244" i="22" s="1"/>
  <c r="F245" i="22" s="1"/>
  <c r="F246" i="22" s="1"/>
  <c r="F247" i="22" s="1"/>
  <c r="F248" i="22" s="1"/>
  <c r="F249" i="22" s="1"/>
  <c r="F250" i="22" s="1"/>
  <c r="F251" i="22" s="1"/>
  <c r="F252" i="22" s="1"/>
  <c r="F253" i="22" s="1"/>
  <c r="F254" i="22" s="1"/>
  <c r="F255" i="22" s="1"/>
  <c r="F256" i="22" s="1"/>
  <c r="F257" i="22" s="1"/>
  <c r="F258" i="22" s="1"/>
  <c r="F259" i="22" s="1"/>
  <c r="F260" i="22" s="1"/>
  <c r="F261" i="22" s="1"/>
  <c r="F262" i="22" s="1"/>
  <c r="F263" i="22" s="1"/>
  <c r="F264" i="22" s="1"/>
  <c r="F265" i="22" s="1"/>
  <c r="F266" i="22" s="1"/>
  <c r="F267" i="22" s="1"/>
  <c r="F268" i="22" s="1"/>
  <c r="F269" i="22" s="1"/>
  <c r="F270" i="22" s="1"/>
  <c r="F271" i="22" s="1"/>
  <c r="F272" i="22" s="1"/>
  <c r="F273" i="22" s="1"/>
  <c r="F274" i="22" s="1"/>
  <c r="F275" i="22" s="1"/>
  <c r="F276" i="22" s="1"/>
  <c r="F277" i="22" s="1"/>
  <c r="F278" i="22" s="1"/>
  <c r="F279" i="22" s="1"/>
  <c r="F280" i="22" s="1"/>
  <c r="F281" i="22" s="1"/>
  <c r="F282" i="22" s="1"/>
  <c r="F283" i="22" s="1"/>
  <c r="F284" i="22" s="1"/>
  <c r="F285" i="22" s="1"/>
  <c r="F286" i="22" s="1"/>
  <c r="F287" i="22" s="1"/>
  <c r="F288" i="22" s="1"/>
  <c r="F289" i="22" s="1"/>
  <c r="F290" i="22" s="1"/>
  <c r="F291" i="22" s="1"/>
  <c r="F292" i="22" s="1"/>
  <c r="F293" i="22" s="1"/>
  <c r="F294" i="22" s="1"/>
  <c r="F295" i="22" s="1"/>
  <c r="F296" i="22" s="1"/>
  <c r="F297" i="22" s="1"/>
  <c r="F298" i="22" s="1"/>
  <c r="F299" i="22" s="1"/>
  <c r="F300" i="22" s="1"/>
  <c r="F301" i="22" s="1"/>
  <c r="F302" i="22" s="1"/>
  <c r="F303" i="22" s="1"/>
  <c r="F304" i="22" s="1"/>
  <c r="F305" i="22" s="1"/>
  <c r="F306" i="22" s="1"/>
  <c r="F307" i="22" s="1"/>
  <c r="F308" i="22" s="1"/>
  <c r="F309" i="22" s="1"/>
  <c r="F310" i="22" s="1"/>
  <c r="F311" i="22" s="1"/>
  <c r="F312" i="22" s="1"/>
  <c r="F313" i="22" s="1"/>
  <c r="F314" i="22" s="1"/>
  <c r="F315" i="22" s="1"/>
  <c r="F316" i="22" s="1"/>
  <c r="F317" i="22" s="1"/>
  <c r="F318" i="22" s="1"/>
  <c r="F319" i="22" s="1"/>
  <c r="F320" i="22" s="1"/>
  <c r="F321" i="22" s="1"/>
  <c r="F322" i="22" s="1"/>
  <c r="F323" i="22" s="1"/>
  <c r="F324" i="22" s="1"/>
  <c r="F325" i="22" s="1"/>
  <c r="F326" i="22" s="1"/>
  <c r="F327" i="22" s="1"/>
  <c r="F328" i="22" s="1"/>
  <c r="F329" i="22" s="1"/>
  <c r="F330" i="22" s="1"/>
  <c r="F331" i="22" s="1"/>
  <c r="F332" i="22" s="1"/>
  <c r="F333" i="22" s="1"/>
  <c r="F334" i="22" s="1"/>
  <c r="F335" i="22" s="1"/>
  <c r="F336" i="22" s="1"/>
  <c r="F337" i="22" s="1"/>
  <c r="F338" i="22" s="1"/>
  <c r="F339" i="22" s="1"/>
  <c r="F340" i="22" s="1"/>
  <c r="F341" i="22" s="1"/>
  <c r="F342" i="22" s="1"/>
  <c r="F343" i="22" s="1"/>
  <c r="F344" i="22" s="1"/>
  <c r="F345" i="22" s="1"/>
  <c r="F346" i="22" s="1"/>
  <c r="F347" i="22" s="1"/>
  <c r="F348" i="22" s="1"/>
  <c r="F349" i="22" s="1"/>
  <c r="F350" i="22" s="1"/>
  <c r="F351" i="22" s="1"/>
  <c r="F352" i="22" s="1"/>
  <c r="F353" i="22" s="1"/>
  <c r="F354" i="22" s="1"/>
  <c r="F355" i="22" s="1"/>
  <c r="F356" i="22" s="1"/>
  <c r="F357" i="22" s="1"/>
  <c r="F358" i="22" s="1"/>
  <c r="F359" i="22" s="1"/>
  <c r="F360" i="22" s="1"/>
  <c r="F361" i="22" s="1"/>
  <c r="F362" i="22" s="1"/>
  <c r="F363" i="22" s="1"/>
  <c r="F364" i="22" s="1"/>
  <c r="F365" i="22" s="1"/>
  <c r="F366" i="22" s="1"/>
  <c r="F367" i="22" s="1"/>
  <c r="F368" i="22" s="1"/>
  <c r="F369" i="22" s="1"/>
  <c r="F370" i="22" s="1"/>
  <c r="F371" i="22" s="1"/>
  <c r="F372" i="22" s="1"/>
  <c r="F373" i="22" s="1"/>
  <c r="F374" i="22" s="1"/>
  <c r="F375" i="22" s="1"/>
  <c r="F376" i="22" s="1"/>
  <c r="F377" i="22" s="1"/>
  <c r="F378" i="22" s="1"/>
  <c r="F379" i="22" s="1"/>
  <c r="F380" i="22" s="1"/>
  <c r="F381" i="22" s="1"/>
  <c r="F382" i="22" s="1"/>
  <c r="F383" i="22" s="1"/>
  <c r="F384" i="22" s="1"/>
  <c r="F385" i="22" s="1"/>
  <c r="F386" i="22" s="1"/>
  <c r="F387" i="22" s="1"/>
  <c r="F388" i="22" s="1"/>
  <c r="F389" i="22" s="1"/>
  <c r="F390" i="22" s="1"/>
  <c r="F391" i="22" s="1"/>
  <c r="F392" i="22" s="1"/>
  <c r="F393" i="22" s="1"/>
  <c r="F394" i="22" s="1"/>
  <c r="F395" i="22" s="1"/>
  <c r="F396" i="22" s="1"/>
  <c r="F397" i="22" s="1"/>
  <c r="F398" i="22" s="1"/>
  <c r="F399" i="22" s="1"/>
  <c r="F400" i="22" s="1"/>
  <c r="F401" i="22" s="1"/>
  <c r="F402" i="22" s="1"/>
  <c r="F403" i="22" s="1"/>
  <c r="F404" i="22" s="1"/>
  <c r="F405" i="22" s="1"/>
  <c r="F406" i="22" s="1"/>
  <c r="F407" i="22" s="1"/>
  <c r="F408" i="22" s="1"/>
  <c r="F409" i="22" s="1"/>
  <c r="F410" i="22" s="1"/>
  <c r="F411" i="22" s="1"/>
  <c r="F412" i="22" s="1"/>
  <c r="F413" i="22" s="1"/>
  <c r="F414" i="22" s="1"/>
  <c r="F415" i="22" s="1"/>
  <c r="F416" i="22" s="1"/>
  <c r="F417" i="22" s="1"/>
  <c r="F418" i="22" s="1"/>
  <c r="F419" i="22" s="1"/>
  <c r="F420" i="22" s="1"/>
  <c r="F421" i="22" s="1"/>
  <c r="F422" i="22" s="1"/>
  <c r="F423" i="22" s="1"/>
  <c r="F424" i="22" s="1"/>
  <c r="F425" i="22" s="1"/>
  <c r="F426" i="22" s="1"/>
  <c r="F427" i="22" s="1"/>
  <c r="F428" i="22" s="1"/>
  <c r="F429" i="22" s="1"/>
  <c r="F430" i="22" s="1"/>
  <c r="F431" i="22" s="1"/>
  <c r="F432" i="22" s="1"/>
  <c r="F433" i="22" s="1"/>
  <c r="F434" i="22" s="1"/>
  <c r="F435" i="22" s="1"/>
  <c r="F436" i="22" s="1"/>
  <c r="F437" i="22" s="1"/>
  <c r="F438" i="22" s="1"/>
  <c r="F439" i="22" s="1"/>
  <c r="F440" i="22" s="1"/>
  <c r="F441" i="22" s="1"/>
  <c r="F442" i="22" s="1"/>
  <c r="F443" i="22" s="1"/>
  <c r="F444" i="22" s="1"/>
  <c r="F445" i="22" s="1"/>
  <c r="F446" i="22" s="1"/>
  <c r="F447" i="22" s="1"/>
  <c r="F448" i="22" s="1"/>
  <c r="F449" i="22" s="1"/>
  <c r="F450" i="22" s="1"/>
  <c r="F451" i="22" s="1"/>
  <c r="F452" i="22" s="1"/>
  <c r="F453" i="22" s="1"/>
  <c r="F454" i="22" s="1"/>
  <c r="F455" i="22" s="1"/>
  <c r="F456" i="22" s="1"/>
  <c r="F457" i="22" s="1"/>
  <c r="F458" i="22" s="1"/>
  <c r="F459" i="22" s="1"/>
  <c r="F460" i="22" s="1"/>
  <c r="F461" i="22" s="1"/>
  <c r="F462" i="22" s="1"/>
  <c r="F463" i="22" s="1"/>
  <c r="F464" i="22" s="1"/>
  <c r="F465" i="22" s="1"/>
  <c r="F466" i="22" s="1"/>
  <c r="F467" i="22" s="1"/>
  <c r="F468" i="22" s="1"/>
  <c r="F469" i="22" s="1"/>
  <c r="F470" i="22" s="1"/>
  <c r="F471" i="22" s="1"/>
  <c r="F472" i="22" s="1"/>
  <c r="F473" i="22" s="1"/>
  <c r="F474" i="22" s="1"/>
  <c r="F475" i="22" s="1"/>
  <c r="F476" i="22" s="1"/>
  <c r="F477" i="22" s="1"/>
  <c r="F478" i="22" s="1"/>
  <c r="F479" i="22" s="1"/>
  <c r="F480" i="22" s="1"/>
  <c r="F481" i="22" s="1"/>
  <c r="F482" i="22" s="1"/>
  <c r="F483" i="22" s="1"/>
  <c r="F484" i="22" s="1"/>
  <c r="F485" i="22" s="1"/>
  <c r="F486" i="22" s="1"/>
  <c r="F487" i="22" s="1"/>
  <c r="F488" i="22" s="1"/>
  <c r="F489" i="22" s="1"/>
  <c r="F490" i="22" s="1"/>
  <c r="F491" i="22" s="1"/>
  <c r="F492" i="22" s="1"/>
  <c r="F493" i="22" s="1"/>
  <c r="F494" i="22" s="1"/>
  <c r="F495" i="22" s="1"/>
  <c r="F496" i="22" s="1"/>
  <c r="F497" i="22" s="1"/>
  <c r="F498" i="22" s="1"/>
  <c r="F499" i="22" s="1"/>
  <c r="F500" i="22" s="1"/>
  <c r="F501" i="22" s="1"/>
  <c r="F502" i="22" s="1"/>
  <c r="F503" i="22" s="1"/>
  <c r="F504" i="22" s="1"/>
  <c r="F505" i="22" s="1"/>
  <c r="F506" i="22" s="1"/>
  <c r="F507" i="22" s="1"/>
  <c r="F508" i="22" s="1"/>
  <c r="F509" i="22" s="1"/>
  <c r="F510" i="22" s="1"/>
  <c r="F511" i="22" s="1"/>
  <c r="F512" i="22" s="1"/>
  <c r="F513" i="22" s="1"/>
  <c r="F514" i="22" s="1"/>
  <c r="F515" i="22" s="1"/>
  <c r="F516" i="22" s="1"/>
  <c r="F517" i="22" s="1"/>
  <c r="F518" i="22" s="1"/>
  <c r="F519" i="22" s="1"/>
  <c r="F520" i="22" s="1"/>
  <c r="F521" i="22" s="1"/>
  <c r="F522" i="22" s="1"/>
  <c r="F523" i="22" s="1"/>
  <c r="F524" i="22" s="1"/>
  <c r="F525" i="22" s="1"/>
  <c r="F526" i="22" s="1"/>
  <c r="F527" i="22" s="1"/>
  <c r="F528" i="22" s="1"/>
  <c r="F529" i="22" s="1"/>
  <c r="F530" i="22" s="1"/>
  <c r="F531" i="22" s="1"/>
  <c r="F532" i="22" s="1"/>
  <c r="F533" i="22" s="1"/>
  <c r="F534" i="22" s="1"/>
  <c r="F535" i="22" s="1"/>
  <c r="F536" i="22" s="1"/>
  <c r="F537" i="22" s="1"/>
  <c r="F538" i="22" s="1"/>
  <c r="F539" i="22" s="1"/>
  <c r="F540" i="22" s="1"/>
  <c r="F541" i="22" s="1"/>
  <c r="F542" i="22" s="1"/>
  <c r="F543" i="22" s="1"/>
  <c r="F544" i="22" s="1"/>
  <c r="F545" i="22" s="1"/>
  <c r="F546" i="22" s="1"/>
  <c r="F547" i="22" s="1"/>
  <c r="F548" i="22" s="1"/>
  <c r="F549" i="22" s="1"/>
  <c r="F550" i="22" s="1"/>
  <c r="F551" i="22" s="1"/>
  <c r="F552" i="22" s="1"/>
  <c r="F553" i="22" s="1"/>
  <c r="F554" i="22" s="1"/>
  <c r="F555" i="22" s="1"/>
  <c r="F556" i="22" s="1"/>
  <c r="F557" i="22" s="1"/>
  <c r="F558" i="22" s="1"/>
  <c r="F559" i="22" s="1"/>
  <c r="F560" i="22" s="1"/>
  <c r="F561" i="22" s="1"/>
  <c r="F562" i="22" s="1"/>
  <c r="F563" i="22" s="1"/>
  <c r="F564" i="22" s="1"/>
  <c r="F565" i="22" s="1"/>
  <c r="F566" i="22" s="1"/>
  <c r="F567" i="22" s="1"/>
  <c r="F568" i="22" s="1"/>
  <c r="F569" i="22" s="1"/>
  <c r="F570" i="22" s="1"/>
  <c r="F571" i="22" s="1"/>
  <c r="F572" i="22" s="1"/>
  <c r="F573" i="22" s="1"/>
  <c r="F574" i="22" s="1"/>
  <c r="F575" i="22" s="1"/>
  <c r="F576" i="22" s="1"/>
  <c r="F577" i="22" s="1"/>
  <c r="F578" i="22" s="1"/>
  <c r="F579" i="22" s="1"/>
  <c r="F580" i="22" s="1"/>
  <c r="F581" i="22" s="1"/>
  <c r="F582" i="22" s="1"/>
  <c r="F583" i="22" s="1"/>
  <c r="F584" i="22" s="1"/>
  <c r="F585" i="22" s="1"/>
  <c r="F586" i="22" s="1"/>
  <c r="F587" i="22" s="1"/>
  <c r="F588" i="22" s="1"/>
  <c r="F589" i="22" s="1"/>
  <c r="F590" i="22" s="1"/>
  <c r="F591" i="22" s="1"/>
  <c r="F592" i="22" s="1"/>
  <c r="F593" i="22" s="1"/>
  <c r="F594" i="22" s="1"/>
  <c r="F595" i="22" s="1"/>
  <c r="F596" i="22" s="1"/>
  <c r="F597" i="22" s="1"/>
  <c r="F598" i="22" s="1"/>
  <c r="F599" i="22" s="1"/>
  <c r="F600" i="22" s="1"/>
  <c r="F601" i="22" s="1"/>
  <c r="F602" i="22" s="1"/>
  <c r="F603" i="22" s="1"/>
  <c r="F604" i="22" s="1"/>
  <c r="F605" i="22" s="1"/>
  <c r="F606" i="22" s="1"/>
  <c r="F607" i="22" s="1"/>
  <c r="F608" i="22" s="1"/>
  <c r="F609" i="22" s="1"/>
  <c r="F610" i="22" s="1"/>
  <c r="F611" i="22" s="1"/>
  <c r="F612" i="22" s="1"/>
  <c r="F613" i="22" s="1"/>
  <c r="F614" i="22" s="1"/>
  <c r="F615" i="22" s="1"/>
  <c r="F616" i="22" s="1"/>
  <c r="F617" i="22" s="1"/>
  <c r="F618" i="22" s="1"/>
  <c r="F619" i="22" s="1"/>
  <c r="F620" i="22" s="1"/>
  <c r="F621" i="22" s="1"/>
  <c r="F622" i="22" s="1"/>
  <c r="F623" i="22" s="1"/>
  <c r="F624" i="22" s="1"/>
  <c r="F625" i="22" s="1"/>
  <c r="F626" i="22" s="1"/>
  <c r="F627" i="22" s="1"/>
  <c r="F628" i="22" s="1"/>
  <c r="F629" i="22" s="1"/>
  <c r="F630" i="22" s="1"/>
  <c r="F631" i="22" s="1"/>
  <c r="F632" i="22" s="1"/>
  <c r="F633" i="22" s="1"/>
  <c r="F634" i="22" s="1"/>
  <c r="F635" i="22" s="1"/>
  <c r="F636" i="22" s="1"/>
  <c r="F637" i="22" s="1"/>
  <c r="F638" i="22" s="1"/>
  <c r="F639" i="22" s="1"/>
  <c r="F640" i="22" s="1"/>
  <c r="F641" i="22" s="1"/>
  <c r="F642" i="22" s="1"/>
  <c r="F643" i="22" s="1"/>
  <c r="F644" i="22" s="1"/>
  <c r="F645" i="22" s="1"/>
  <c r="F646" i="22" s="1"/>
  <c r="F647" i="22" s="1"/>
  <c r="F648" i="22" s="1"/>
  <c r="F649" i="22" s="1"/>
  <c r="F650" i="22" s="1"/>
  <c r="F651" i="22" s="1"/>
  <c r="F652" i="22" s="1"/>
  <c r="F653" i="22" s="1"/>
  <c r="F654" i="22" s="1"/>
  <c r="F655" i="22" s="1"/>
  <c r="F656" i="22" s="1"/>
  <c r="F657" i="22" s="1"/>
  <c r="F658" i="22" s="1"/>
  <c r="F659" i="22" s="1"/>
  <c r="F660" i="22" s="1"/>
  <c r="F661" i="22" s="1"/>
  <c r="F662" i="22" s="1"/>
  <c r="F663" i="22" s="1"/>
  <c r="F664" i="22" s="1"/>
  <c r="F665" i="22" s="1"/>
  <c r="F666" i="22" s="1"/>
  <c r="F667" i="22" s="1"/>
  <c r="F668" i="22" s="1"/>
  <c r="F669" i="22" s="1"/>
  <c r="F670" i="22" s="1"/>
  <c r="F671" i="22" s="1"/>
  <c r="F672" i="22" s="1"/>
  <c r="F673" i="22" s="1"/>
  <c r="F674" i="22" s="1"/>
  <c r="F675" i="22" s="1"/>
  <c r="F676" i="22" s="1"/>
  <c r="F677" i="22" s="1"/>
  <c r="F678" i="22" s="1"/>
  <c r="F679" i="22" s="1"/>
  <c r="F680" i="22" s="1"/>
  <c r="F681" i="22" s="1"/>
  <c r="F682" i="22" s="1"/>
  <c r="F683" i="22" s="1"/>
  <c r="F684" i="22" s="1"/>
  <c r="F685" i="22" s="1"/>
  <c r="F686" i="22" s="1"/>
  <c r="F687" i="22" s="1"/>
  <c r="F688" i="22" s="1"/>
  <c r="F689" i="22" s="1"/>
  <c r="F690" i="22" s="1"/>
  <c r="F691" i="22" s="1"/>
  <c r="F692" i="22" s="1"/>
  <c r="F693" i="22" s="1"/>
  <c r="F694" i="22" s="1"/>
  <c r="F695" i="22" s="1"/>
  <c r="F696" i="22" s="1"/>
  <c r="F697" i="22" s="1"/>
  <c r="F698" i="22" s="1"/>
  <c r="F699" i="22" s="1"/>
  <c r="F700" i="22" s="1"/>
  <c r="F701" i="22" s="1"/>
  <c r="F702" i="22" s="1"/>
  <c r="F703" i="22" s="1"/>
  <c r="F704" i="22" s="1"/>
  <c r="F705" i="22" s="1"/>
  <c r="F706" i="22" s="1"/>
  <c r="F707" i="22" s="1"/>
  <c r="F708" i="22" s="1"/>
  <c r="F709" i="22" s="1"/>
  <c r="F710" i="22" s="1"/>
  <c r="F711" i="22" s="1"/>
  <c r="F712" i="22" s="1"/>
  <c r="F713" i="22" s="1"/>
  <c r="F714" i="22" s="1"/>
  <c r="F715" i="22" s="1"/>
  <c r="F716" i="22" s="1"/>
  <c r="F717" i="22" s="1"/>
  <c r="F718" i="22" s="1"/>
  <c r="F719" i="22" s="1"/>
  <c r="F720" i="22" s="1"/>
  <c r="F721" i="22" s="1"/>
  <c r="F722" i="22" s="1"/>
  <c r="F723" i="22" s="1"/>
  <c r="F724" i="22" s="1"/>
  <c r="F725" i="22" s="1"/>
  <c r="F726" i="22" s="1"/>
  <c r="F727" i="22" s="1"/>
  <c r="F728" i="22" s="1"/>
  <c r="F729" i="22" s="1"/>
  <c r="F730" i="22" s="1"/>
  <c r="F731" i="22" s="1"/>
  <c r="F732" i="22" s="1"/>
  <c r="F733" i="22" s="1"/>
  <c r="F734" i="22" s="1"/>
  <c r="F735" i="22" s="1"/>
  <c r="F736" i="22" s="1"/>
  <c r="F737" i="22" s="1"/>
  <c r="F738" i="22" s="1"/>
  <c r="F739" i="22" s="1"/>
  <c r="F740" i="22" s="1"/>
  <c r="F741" i="22" s="1"/>
  <c r="F742" i="22" s="1"/>
  <c r="F743" i="22" s="1"/>
  <c r="F744" i="22" s="1"/>
  <c r="F745" i="22" s="1"/>
  <c r="F746" i="22" s="1"/>
  <c r="F747" i="22" s="1"/>
  <c r="F748" i="22" s="1"/>
  <c r="F749" i="22" s="1"/>
  <c r="F750" i="22" s="1"/>
  <c r="F751" i="22" s="1"/>
  <c r="F752" i="22" s="1"/>
  <c r="F753" i="22" s="1"/>
  <c r="F754" i="22" s="1"/>
  <c r="F755" i="22" s="1"/>
  <c r="F756" i="22" s="1"/>
  <c r="F757" i="22" s="1"/>
  <c r="F758" i="22" s="1"/>
  <c r="F759" i="22" s="1"/>
  <c r="F760" i="22" s="1"/>
  <c r="F761" i="22" s="1"/>
  <c r="F762" i="22" s="1"/>
  <c r="F763" i="22" s="1"/>
  <c r="F764" i="22" s="1"/>
  <c r="F765" i="22" s="1"/>
  <c r="F766" i="22" s="1"/>
  <c r="F767" i="22" s="1"/>
  <c r="F768" i="22" s="1"/>
  <c r="F769" i="22" s="1"/>
  <c r="F770" i="22" s="1"/>
  <c r="F771" i="22" s="1"/>
  <c r="F772" i="22" s="1"/>
  <c r="F773" i="22" s="1"/>
  <c r="F774" i="22" s="1"/>
  <c r="F775" i="22" s="1"/>
  <c r="F776" i="22" s="1"/>
  <c r="F777" i="22" s="1"/>
  <c r="F778" i="22" s="1"/>
  <c r="F779" i="22" s="1"/>
  <c r="F780" i="22" s="1"/>
  <c r="F781" i="22" s="1"/>
  <c r="F782" i="22" s="1"/>
  <c r="F783" i="22" s="1"/>
  <c r="F784" i="22" s="1"/>
  <c r="F785" i="22" s="1"/>
  <c r="F786" i="22" s="1"/>
  <c r="F787" i="22" s="1"/>
  <c r="F788" i="22" s="1"/>
  <c r="F789" i="22" s="1"/>
  <c r="F790" i="22" s="1"/>
  <c r="F791" i="22" s="1"/>
  <c r="F792" i="22" s="1"/>
  <c r="F793" i="22" s="1"/>
  <c r="F794" i="22" s="1"/>
  <c r="F795" i="22" s="1"/>
  <c r="F796" i="22" s="1"/>
  <c r="F797" i="22" s="1"/>
  <c r="F798" i="22" s="1"/>
  <c r="F799" i="22" s="1"/>
  <c r="F800" i="22" s="1"/>
  <c r="F801" i="22" s="1"/>
  <c r="F802" i="22" s="1"/>
  <c r="F803" i="22" s="1"/>
  <c r="E5" i="22"/>
  <c r="E6" i="22" s="1"/>
  <c r="E7" i="22" s="1"/>
  <c r="E8" i="22" s="1"/>
  <c r="E9" i="22" s="1"/>
  <c r="E10" i="22" s="1"/>
  <c r="E11" i="22" s="1"/>
  <c r="E12" i="22" s="1"/>
  <c r="E13" i="22" s="1"/>
  <c r="E14" i="22" s="1"/>
  <c r="E15" i="22" s="1"/>
  <c r="E16" i="22" s="1"/>
  <c r="E17" i="22" s="1"/>
  <c r="E18" i="22" s="1"/>
  <c r="E19" i="22" s="1"/>
  <c r="E20" i="22" s="1"/>
  <c r="E21" i="22" s="1"/>
  <c r="E22" i="22" s="1"/>
  <c r="E23" i="22" s="1"/>
  <c r="E24" i="22" s="1"/>
  <c r="E25" i="22" s="1"/>
  <c r="E26" i="22" s="1"/>
  <c r="E27" i="22" s="1"/>
  <c r="E28" i="22" s="1"/>
  <c r="E29" i="22" s="1"/>
  <c r="E30" i="22" s="1"/>
  <c r="E31" i="22" s="1"/>
  <c r="E32" i="22" s="1"/>
  <c r="E33" i="22" s="1"/>
  <c r="E34" i="22" s="1"/>
  <c r="E35" i="22" s="1"/>
  <c r="E36" i="22" s="1"/>
  <c r="E37" i="22" s="1"/>
  <c r="E38" i="22" s="1"/>
  <c r="E39" i="22" s="1"/>
  <c r="E40" i="22" s="1"/>
  <c r="E41" i="22" s="1"/>
  <c r="E42" i="22" s="1"/>
  <c r="E43" i="22" s="1"/>
  <c r="E44" i="22" s="1"/>
  <c r="E45" i="22" s="1"/>
  <c r="E46" i="22" s="1"/>
  <c r="E47" i="22" s="1"/>
  <c r="E48" i="22" s="1"/>
  <c r="E49" i="22" s="1"/>
  <c r="E50" i="22" s="1"/>
  <c r="E51" i="22" s="1"/>
  <c r="E52" i="22" s="1"/>
  <c r="E53" i="22" s="1"/>
  <c r="E54" i="22" s="1"/>
  <c r="E55" i="22" s="1"/>
  <c r="E56" i="22" s="1"/>
  <c r="E57" i="22" s="1"/>
  <c r="E58" i="22" s="1"/>
  <c r="E59" i="22" s="1"/>
  <c r="E60" i="22" s="1"/>
  <c r="E61" i="22" s="1"/>
  <c r="E62" i="22" s="1"/>
  <c r="E63" i="22" s="1"/>
  <c r="E64" i="22" s="1"/>
  <c r="E65" i="22" s="1"/>
  <c r="E66" i="22" s="1"/>
  <c r="E67" i="22" s="1"/>
  <c r="E68" i="22" s="1"/>
  <c r="E69" i="22" s="1"/>
  <c r="E70" i="22" s="1"/>
  <c r="E71" i="22" s="1"/>
  <c r="E72" i="22" s="1"/>
  <c r="E73" i="22" s="1"/>
  <c r="E74" i="22" s="1"/>
  <c r="E75" i="22" s="1"/>
  <c r="E76" i="22" s="1"/>
  <c r="E77" i="22" s="1"/>
  <c r="E78" i="22" s="1"/>
  <c r="E79" i="22" s="1"/>
  <c r="E80" i="22" s="1"/>
  <c r="E81" i="22" s="1"/>
  <c r="E82" i="22" s="1"/>
  <c r="E83" i="22" s="1"/>
  <c r="E84" i="22" s="1"/>
  <c r="E85" i="22" s="1"/>
  <c r="E86" i="22" s="1"/>
  <c r="E87" i="22" s="1"/>
  <c r="E88" i="22" s="1"/>
  <c r="E89" i="22" s="1"/>
  <c r="E90" i="22" s="1"/>
  <c r="E91" i="22" s="1"/>
  <c r="E92" i="22" s="1"/>
  <c r="E93" i="22" s="1"/>
  <c r="E94" i="22" s="1"/>
  <c r="E95" i="22" s="1"/>
  <c r="E96" i="22" s="1"/>
  <c r="E97" i="22" s="1"/>
  <c r="E98" i="22" s="1"/>
  <c r="E99" i="22" s="1"/>
  <c r="E100" i="22" s="1"/>
  <c r="E101" i="22" s="1"/>
  <c r="E102" i="22" s="1"/>
  <c r="E103" i="22" s="1"/>
  <c r="E104" i="22" s="1"/>
  <c r="E105" i="22" s="1"/>
  <c r="E106" i="22" s="1"/>
  <c r="E107" i="22" s="1"/>
  <c r="E108" i="22" s="1"/>
  <c r="E109" i="22" s="1"/>
  <c r="E110" i="22" s="1"/>
  <c r="E111" i="22" s="1"/>
  <c r="E112" i="22" s="1"/>
  <c r="E113" i="22" s="1"/>
  <c r="E114" i="22" s="1"/>
  <c r="E115" i="22" s="1"/>
  <c r="E116" i="22" s="1"/>
  <c r="E117" i="22" s="1"/>
  <c r="E118" i="22" s="1"/>
  <c r="E119" i="22" s="1"/>
  <c r="E120" i="22" s="1"/>
  <c r="E121" i="22" s="1"/>
  <c r="E122" i="22" s="1"/>
  <c r="E123" i="22" s="1"/>
  <c r="E124" i="22" s="1"/>
  <c r="E125" i="22" s="1"/>
  <c r="E126" i="22" s="1"/>
  <c r="E127" i="22" s="1"/>
  <c r="E128" i="22" s="1"/>
  <c r="E129" i="22" s="1"/>
  <c r="E130" i="22" s="1"/>
  <c r="E131" i="22" s="1"/>
  <c r="E132" i="22" s="1"/>
  <c r="E133" i="22" s="1"/>
  <c r="E134" i="22" s="1"/>
  <c r="E135" i="22" s="1"/>
  <c r="E136" i="22" s="1"/>
  <c r="E137" i="22" s="1"/>
  <c r="E138" i="22" s="1"/>
  <c r="E139" i="22" s="1"/>
  <c r="E140" i="22" s="1"/>
  <c r="E141" i="22" s="1"/>
  <c r="E142" i="22" s="1"/>
  <c r="E143" i="22" s="1"/>
  <c r="E144" i="22" s="1"/>
  <c r="E145" i="22" s="1"/>
  <c r="E146" i="22" s="1"/>
  <c r="E147" i="22" s="1"/>
  <c r="E148" i="22" s="1"/>
  <c r="E149" i="22" s="1"/>
  <c r="E150" i="22" s="1"/>
  <c r="E151" i="22" s="1"/>
  <c r="E152" i="22" s="1"/>
  <c r="E153" i="22" s="1"/>
  <c r="E154" i="22" s="1"/>
  <c r="E155" i="22" s="1"/>
  <c r="E156" i="22" s="1"/>
  <c r="E157" i="22" s="1"/>
  <c r="E158" i="22" s="1"/>
  <c r="E159" i="22" s="1"/>
  <c r="E160" i="22" s="1"/>
  <c r="E161" i="22" s="1"/>
  <c r="E162" i="22" s="1"/>
  <c r="E163" i="22" s="1"/>
  <c r="E164" i="22" s="1"/>
  <c r="E165" i="22" s="1"/>
  <c r="E166" i="22" s="1"/>
  <c r="E167" i="22" s="1"/>
  <c r="E168" i="22" s="1"/>
  <c r="E169" i="22" s="1"/>
  <c r="E170" i="22" s="1"/>
  <c r="E171" i="22" s="1"/>
  <c r="E172" i="22" s="1"/>
  <c r="E173" i="22" s="1"/>
  <c r="E174" i="22" s="1"/>
  <c r="E175" i="22" s="1"/>
  <c r="E176" i="22" s="1"/>
  <c r="E177" i="22" s="1"/>
  <c r="E178" i="22" s="1"/>
  <c r="E179" i="22" s="1"/>
  <c r="E180" i="22" s="1"/>
  <c r="E181" i="22" s="1"/>
  <c r="E182" i="22" s="1"/>
  <c r="E183" i="22" s="1"/>
  <c r="E184" i="22" s="1"/>
  <c r="E185" i="22" s="1"/>
  <c r="E186" i="22" s="1"/>
  <c r="E187" i="22" s="1"/>
  <c r="E188" i="22" s="1"/>
  <c r="E189" i="22" s="1"/>
  <c r="E190" i="22" s="1"/>
  <c r="E191" i="22" s="1"/>
  <c r="E192" i="22" s="1"/>
  <c r="E193" i="22" s="1"/>
  <c r="E194" i="22" s="1"/>
  <c r="E195" i="22" s="1"/>
  <c r="E196" i="22" s="1"/>
  <c r="E197" i="22" s="1"/>
  <c r="E198" i="22" s="1"/>
  <c r="E199" i="22" s="1"/>
  <c r="E200" i="22" s="1"/>
  <c r="E201" i="22" s="1"/>
  <c r="E202" i="22" s="1"/>
  <c r="E203" i="22" s="1"/>
  <c r="E204" i="22" s="1"/>
  <c r="E205" i="22" s="1"/>
  <c r="E206" i="22" s="1"/>
  <c r="E207" i="22" s="1"/>
  <c r="E208" i="22" s="1"/>
  <c r="E209" i="22" s="1"/>
  <c r="E210" i="22" s="1"/>
  <c r="E211" i="22" s="1"/>
  <c r="E212" i="22" s="1"/>
  <c r="E213" i="22" s="1"/>
  <c r="E214" i="22" s="1"/>
  <c r="E215" i="22" s="1"/>
  <c r="E216" i="22" s="1"/>
  <c r="E217" i="22" s="1"/>
  <c r="E218" i="22" s="1"/>
  <c r="E219" i="22" s="1"/>
  <c r="E220" i="22" s="1"/>
  <c r="E221" i="22" s="1"/>
  <c r="E222" i="22" s="1"/>
  <c r="E223" i="22" s="1"/>
  <c r="E224" i="22" s="1"/>
  <c r="E225" i="22" s="1"/>
  <c r="E226" i="22" s="1"/>
  <c r="E227" i="22" s="1"/>
  <c r="E228" i="22" s="1"/>
  <c r="E229" i="22" s="1"/>
  <c r="E230" i="22" s="1"/>
  <c r="E231" i="22" s="1"/>
  <c r="E232" i="22" s="1"/>
  <c r="E233" i="22" s="1"/>
  <c r="E234" i="22" s="1"/>
  <c r="E235" i="22" s="1"/>
  <c r="E236" i="22" s="1"/>
  <c r="E237" i="22" s="1"/>
  <c r="E238" i="22" s="1"/>
  <c r="E239" i="22" s="1"/>
  <c r="E240" i="22" s="1"/>
  <c r="E241" i="22" s="1"/>
  <c r="E242" i="22" s="1"/>
  <c r="E243" i="22" s="1"/>
  <c r="E244" i="22" s="1"/>
  <c r="E245" i="22" s="1"/>
  <c r="E246" i="22" s="1"/>
  <c r="E247" i="22" s="1"/>
  <c r="E248" i="22" s="1"/>
  <c r="E249" i="22" s="1"/>
  <c r="E250" i="22" s="1"/>
  <c r="E251" i="22" s="1"/>
  <c r="E252" i="22" s="1"/>
  <c r="E253" i="22" s="1"/>
  <c r="E254" i="22" s="1"/>
  <c r="E255" i="22" s="1"/>
  <c r="E256" i="22" s="1"/>
  <c r="E257" i="22" s="1"/>
  <c r="E258" i="22" s="1"/>
  <c r="E259" i="22" s="1"/>
  <c r="E260" i="22" s="1"/>
  <c r="E261" i="22" s="1"/>
  <c r="E262" i="22" s="1"/>
  <c r="E263" i="22" s="1"/>
  <c r="E264" i="22" s="1"/>
  <c r="E265" i="22" s="1"/>
  <c r="E266" i="22" s="1"/>
  <c r="E267" i="22" s="1"/>
  <c r="E268" i="22" s="1"/>
  <c r="E269" i="22" s="1"/>
  <c r="E270" i="22" s="1"/>
  <c r="E271" i="22" s="1"/>
  <c r="E272" i="22" s="1"/>
  <c r="E273" i="22" s="1"/>
  <c r="E274" i="22" s="1"/>
  <c r="E275" i="22" s="1"/>
  <c r="E276" i="22" s="1"/>
  <c r="E277" i="22" s="1"/>
  <c r="E278" i="22" s="1"/>
  <c r="E279" i="22" s="1"/>
  <c r="E280" i="22" s="1"/>
  <c r="E281" i="22" s="1"/>
  <c r="E282" i="22" s="1"/>
  <c r="E283" i="22" s="1"/>
  <c r="E284" i="22" s="1"/>
  <c r="E285" i="22" s="1"/>
  <c r="E286" i="22" s="1"/>
  <c r="E287" i="22" s="1"/>
  <c r="E288" i="22" s="1"/>
  <c r="E289" i="22" s="1"/>
  <c r="E290" i="22" s="1"/>
  <c r="E291" i="22" s="1"/>
  <c r="E292" i="22" s="1"/>
  <c r="E293" i="22" s="1"/>
  <c r="E294" i="22" s="1"/>
  <c r="E295" i="22" s="1"/>
  <c r="E296" i="22" s="1"/>
  <c r="E297" i="22" s="1"/>
  <c r="E298" i="22" s="1"/>
  <c r="E299" i="22" s="1"/>
  <c r="E300" i="22" s="1"/>
  <c r="E301" i="22" s="1"/>
  <c r="E302" i="22" s="1"/>
  <c r="E303" i="22" s="1"/>
  <c r="E304" i="22" s="1"/>
  <c r="E305" i="22" s="1"/>
  <c r="E306" i="22" s="1"/>
  <c r="E307" i="22" s="1"/>
  <c r="E308" i="22" s="1"/>
  <c r="E309" i="22" s="1"/>
  <c r="E310" i="22" s="1"/>
  <c r="E311" i="22" s="1"/>
  <c r="E312" i="22" s="1"/>
  <c r="E313" i="22" s="1"/>
  <c r="E314" i="22" s="1"/>
  <c r="E315" i="22" s="1"/>
  <c r="E316" i="22" s="1"/>
  <c r="E317" i="22" s="1"/>
  <c r="E318" i="22" s="1"/>
  <c r="E319" i="22" s="1"/>
  <c r="E320" i="22" s="1"/>
  <c r="E321" i="22" s="1"/>
  <c r="E322" i="22" s="1"/>
  <c r="E323" i="22" s="1"/>
  <c r="E324" i="22" s="1"/>
  <c r="E325" i="22" s="1"/>
  <c r="E326" i="22" s="1"/>
  <c r="E327" i="22" s="1"/>
  <c r="E328" i="22" s="1"/>
  <c r="E329" i="22" s="1"/>
  <c r="E330" i="22" s="1"/>
  <c r="E331" i="22" s="1"/>
  <c r="E332" i="22" s="1"/>
  <c r="E333" i="22" s="1"/>
  <c r="E334" i="22" s="1"/>
  <c r="E335" i="22" s="1"/>
  <c r="E336" i="22" s="1"/>
  <c r="E337" i="22" s="1"/>
  <c r="E338" i="22" s="1"/>
  <c r="E339" i="22" s="1"/>
  <c r="E340" i="22" s="1"/>
  <c r="E341" i="22" s="1"/>
  <c r="E342" i="22" s="1"/>
  <c r="E343" i="22" s="1"/>
  <c r="E344" i="22" s="1"/>
  <c r="E345" i="22" s="1"/>
  <c r="E346" i="22" s="1"/>
  <c r="E347" i="22" s="1"/>
  <c r="E348" i="22" s="1"/>
  <c r="E349" i="22" s="1"/>
  <c r="E350" i="22" s="1"/>
  <c r="E351" i="22" s="1"/>
  <c r="E352" i="22" s="1"/>
  <c r="E353" i="22" s="1"/>
  <c r="E354" i="22" s="1"/>
  <c r="E355" i="22" s="1"/>
  <c r="E356" i="22" s="1"/>
  <c r="E357" i="22" s="1"/>
  <c r="E358" i="22" s="1"/>
  <c r="E359" i="22" s="1"/>
  <c r="E360" i="22" s="1"/>
  <c r="E361" i="22" s="1"/>
  <c r="E362" i="22" s="1"/>
  <c r="E363" i="22" s="1"/>
  <c r="E364" i="22" s="1"/>
  <c r="E365" i="22" s="1"/>
  <c r="E366" i="22" s="1"/>
  <c r="E367" i="22" s="1"/>
  <c r="E368" i="22" s="1"/>
  <c r="E369" i="22" s="1"/>
  <c r="E370" i="22" s="1"/>
  <c r="E371" i="22" s="1"/>
  <c r="E372" i="22" s="1"/>
  <c r="E373" i="22" s="1"/>
  <c r="E374" i="22" s="1"/>
  <c r="E375" i="22" s="1"/>
  <c r="E376" i="22" s="1"/>
  <c r="E377" i="22" s="1"/>
  <c r="E378" i="22" s="1"/>
  <c r="E379" i="22" s="1"/>
  <c r="E380" i="22" s="1"/>
  <c r="E381" i="22" s="1"/>
  <c r="E382" i="22" s="1"/>
  <c r="E383" i="22" s="1"/>
  <c r="E384" i="22" s="1"/>
  <c r="E385" i="22" s="1"/>
  <c r="E386" i="22" s="1"/>
  <c r="E387" i="22" s="1"/>
  <c r="E388" i="22" s="1"/>
  <c r="E389" i="22" s="1"/>
  <c r="E390" i="22" s="1"/>
  <c r="E391" i="22" s="1"/>
  <c r="E392" i="22" s="1"/>
  <c r="E393" i="22" s="1"/>
  <c r="E394" i="22" s="1"/>
  <c r="E395" i="22" s="1"/>
  <c r="E396" i="22" s="1"/>
  <c r="E397" i="22" s="1"/>
  <c r="E398" i="22" s="1"/>
  <c r="E399" i="22" s="1"/>
  <c r="E400" i="22" s="1"/>
  <c r="E401" i="22" s="1"/>
  <c r="E402" i="22" s="1"/>
  <c r="E403" i="22" s="1"/>
  <c r="E404" i="22" s="1"/>
  <c r="E405" i="22" s="1"/>
  <c r="E406" i="22" s="1"/>
  <c r="E407" i="22" s="1"/>
  <c r="E408" i="22" s="1"/>
  <c r="E409" i="22" s="1"/>
  <c r="E410" i="22" s="1"/>
  <c r="E411" i="22" s="1"/>
  <c r="E412" i="22" s="1"/>
  <c r="E413" i="22" s="1"/>
  <c r="E414" i="22" s="1"/>
  <c r="E415" i="22" s="1"/>
  <c r="E416" i="22" s="1"/>
  <c r="E417" i="22" s="1"/>
  <c r="E418" i="22" s="1"/>
  <c r="E419" i="22" s="1"/>
  <c r="E420" i="22" s="1"/>
  <c r="E421" i="22" s="1"/>
  <c r="E422" i="22" s="1"/>
  <c r="E423" i="22" s="1"/>
  <c r="E424" i="22" s="1"/>
  <c r="E425" i="22" s="1"/>
  <c r="E426" i="22" s="1"/>
  <c r="E427" i="22" s="1"/>
  <c r="E428" i="22" s="1"/>
  <c r="E429" i="22" s="1"/>
  <c r="E430" i="22" s="1"/>
  <c r="E431" i="22" s="1"/>
  <c r="E432" i="22" s="1"/>
  <c r="E433" i="22" s="1"/>
  <c r="E434" i="22" s="1"/>
  <c r="E435" i="22" s="1"/>
  <c r="E436" i="22" s="1"/>
  <c r="E437" i="22" s="1"/>
  <c r="E438" i="22" s="1"/>
  <c r="E439" i="22" s="1"/>
  <c r="E440" i="22" s="1"/>
  <c r="E441" i="22" s="1"/>
  <c r="E442" i="22" s="1"/>
  <c r="E443" i="22" s="1"/>
  <c r="E444" i="22" s="1"/>
  <c r="E445" i="22" s="1"/>
  <c r="E446" i="22" s="1"/>
  <c r="E447" i="22" s="1"/>
  <c r="E448" i="22" s="1"/>
  <c r="E449" i="22" s="1"/>
  <c r="E450" i="22" s="1"/>
  <c r="E451" i="22" s="1"/>
  <c r="E452" i="22" s="1"/>
  <c r="E453" i="22" s="1"/>
  <c r="E454" i="22" s="1"/>
  <c r="E455" i="22" s="1"/>
  <c r="E456" i="22" s="1"/>
  <c r="E457" i="22" s="1"/>
  <c r="E458" i="22" s="1"/>
  <c r="E459" i="22" s="1"/>
  <c r="E460" i="22" s="1"/>
  <c r="E461" i="22" s="1"/>
  <c r="E462" i="22" s="1"/>
  <c r="E463" i="22" s="1"/>
  <c r="E464" i="22" s="1"/>
  <c r="E465" i="22" s="1"/>
  <c r="E466" i="22" s="1"/>
  <c r="E467" i="22" s="1"/>
  <c r="E468" i="22" s="1"/>
  <c r="E469" i="22" s="1"/>
  <c r="E470" i="22" s="1"/>
  <c r="E471" i="22" s="1"/>
  <c r="E472" i="22" s="1"/>
  <c r="E473" i="22" s="1"/>
  <c r="E474" i="22" s="1"/>
  <c r="E475" i="22" s="1"/>
  <c r="E476" i="22" s="1"/>
  <c r="E477" i="22" s="1"/>
  <c r="E478" i="22" s="1"/>
  <c r="E479" i="22" s="1"/>
  <c r="E480" i="22" s="1"/>
  <c r="E481" i="22" s="1"/>
  <c r="E482" i="22" s="1"/>
  <c r="E483" i="22" s="1"/>
  <c r="E484" i="22" s="1"/>
  <c r="E485" i="22" s="1"/>
  <c r="E486" i="22" s="1"/>
  <c r="E487" i="22" s="1"/>
  <c r="E488" i="22" s="1"/>
  <c r="E489" i="22" s="1"/>
  <c r="E490" i="22" s="1"/>
  <c r="E491" i="22" s="1"/>
  <c r="E492" i="22" s="1"/>
  <c r="E493" i="22" s="1"/>
  <c r="E494" i="22" s="1"/>
  <c r="E495" i="22" s="1"/>
  <c r="E496" i="22" s="1"/>
  <c r="E497" i="22" s="1"/>
  <c r="E498" i="22" s="1"/>
  <c r="E499" i="22" s="1"/>
  <c r="E500" i="22" s="1"/>
  <c r="E501" i="22" s="1"/>
  <c r="E502" i="22" s="1"/>
  <c r="E503" i="22" s="1"/>
  <c r="E504" i="22" s="1"/>
  <c r="E505" i="22" s="1"/>
  <c r="E506" i="22" s="1"/>
  <c r="E507" i="22" s="1"/>
  <c r="E508" i="22" s="1"/>
  <c r="E509" i="22" s="1"/>
  <c r="E510" i="22" s="1"/>
  <c r="E511" i="22" s="1"/>
  <c r="E512" i="22" s="1"/>
  <c r="E513" i="22" s="1"/>
  <c r="E514" i="22" s="1"/>
  <c r="E515" i="22" s="1"/>
  <c r="E516" i="22" s="1"/>
  <c r="E517" i="22" s="1"/>
  <c r="E518" i="22" s="1"/>
  <c r="E519" i="22" s="1"/>
  <c r="E520" i="22" s="1"/>
  <c r="E521" i="22" s="1"/>
  <c r="E522" i="22" s="1"/>
  <c r="E523" i="22" s="1"/>
  <c r="E524" i="22" s="1"/>
  <c r="E525" i="22" s="1"/>
  <c r="E526" i="22" s="1"/>
  <c r="E527" i="22" s="1"/>
  <c r="E528" i="22" s="1"/>
  <c r="E529" i="22" s="1"/>
  <c r="E530" i="22" s="1"/>
  <c r="E531" i="22" s="1"/>
  <c r="E532" i="22" s="1"/>
  <c r="E533" i="22" s="1"/>
  <c r="E534" i="22" s="1"/>
  <c r="E535" i="22" s="1"/>
  <c r="E536" i="22" s="1"/>
  <c r="E537" i="22" s="1"/>
  <c r="E538" i="22" s="1"/>
  <c r="E539" i="22" s="1"/>
  <c r="E540" i="22" s="1"/>
  <c r="E541" i="22" s="1"/>
  <c r="E542" i="22" s="1"/>
  <c r="E543" i="22" s="1"/>
  <c r="E544" i="22" s="1"/>
  <c r="E545" i="22" s="1"/>
  <c r="E546" i="22" s="1"/>
  <c r="E547" i="22" s="1"/>
  <c r="E548" i="22" s="1"/>
  <c r="E549" i="22" s="1"/>
  <c r="E550" i="22" s="1"/>
  <c r="E551" i="22" s="1"/>
  <c r="E552" i="22" s="1"/>
  <c r="E553" i="22" s="1"/>
  <c r="E554" i="22" s="1"/>
  <c r="E555" i="22" s="1"/>
  <c r="E556" i="22" s="1"/>
  <c r="E557" i="22" s="1"/>
  <c r="E558" i="22" s="1"/>
  <c r="E559" i="22" s="1"/>
  <c r="E560" i="22" s="1"/>
  <c r="E561" i="22" s="1"/>
  <c r="E562" i="22" s="1"/>
  <c r="E563" i="22" s="1"/>
  <c r="E564" i="22" s="1"/>
  <c r="E565" i="22" s="1"/>
  <c r="E566" i="22" s="1"/>
  <c r="E567" i="22" s="1"/>
  <c r="E568" i="22" s="1"/>
  <c r="E569" i="22" s="1"/>
  <c r="E570" i="22" s="1"/>
  <c r="E571" i="22" s="1"/>
  <c r="E572" i="22" s="1"/>
  <c r="E573" i="22" s="1"/>
  <c r="E574" i="22" s="1"/>
  <c r="E575" i="22" s="1"/>
  <c r="E576" i="22" s="1"/>
  <c r="E577" i="22" s="1"/>
  <c r="E578" i="22" s="1"/>
  <c r="E579" i="22" s="1"/>
  <c r="E580" i="22" s="1"/>
  <c r="E581" i="22" s="1"/>
  <c r="E582" i="22" s="1"/>
  <c r="E583" i="22" s="1"/>
  <c r="E584" i="22" s="1"/>
  <c r="E585" i="22" s="1"/>
  <c r="E586" i="22" s="1"/>
  <c r="E587" i="22" s="1"/>
  <c r="E588" i="22" s="1"/>
  <c r="E589" i="22" s="1"/>
  <c r="E590" i="22" s="1"/>
  <c r="E591" i="22" s="1"/>
  <c r="E592" i="22" s="1"/>
  <c r="E593" i="22" s="1"/>
  <c r="E594" i="22" s="1"/>
  <c r="E595" i="22" s="1"/>
  <c r="E596" i="22" s="1"/>
  <c r="E597" i="22" s="1"/>
  <c r="E598" i="22" s="1"/>
  <c r="E599" i="22" s="1"/>
  <c r="E600" i="22" s="1"/>
  <c r="E601" i="22" s="1"/>
  <c r="E602" i="22" s="1"/>
  <c r="E603" i="22" s="1"/>
  <c r="E604" i="22" s="1"/>
  <c r="E605" i="22" s="1"/>
  <c r="E606" i="22" s="1"/>
  <c r="E607" i="22" s="1"/>
  <c r="E608" i="22" s="1"/>
  <c r="E609" i="22" s="1"/>
  <c r="E610" i="22" s="1"/>
  <c r="E611" i="22" s="1"/>
  <c r="E612" i="22" s="1"/>
  <c r="E613" i="22" s="1"/>
  <c r="E614" i="22" s="1"/>
  <c r="E615" i="22" s="1"/>
  <c r="E616" i="22" s="1"/>
  <c r="E617" i="22" s="1"/>
  <c r="E618" i="22" s="1"/>
  <c r="E619" i="22" s="1"/>
  <c r="E620" i="22" s="1"/>
  <c r="E621" i="22" s="1"/>
  <c r="E622" i="22" s="1"/>
  <c r="E623" i="22" s="1"/>
  <c r="E624" i="22" s="1"/>
  <c r="E625" i="22" s="1"/>
  <c r="E626" i="22" s="1"/>
  <c r="E627" i="22" s="1"/>
  <c r="E628" i="22" s="1"/>
  <c r="E629" i="22" s="1"/>
  <c r="E630" i="22" s="1"/>
  <c r="E631" i="22" s="1"/>
  <c r="E632" i="22" s="1"/>
  <c r="E633" i="22" s="1"/>
  <c r="E634" i="22" s="1"/>
  <c r="E635" i="22" s="1"/>
  <c r="E636" i="22" s="1"/>
  <c r="E637" i="22" s="1"/>
  <c r="E638" i="22" s="1"/>
  <c r="E639" i="22" s="1"/>
  <c r="E640" i="22" s="1"/>
  <c r="E641" i="22" s="1"/>
  <c r="E642" i="22" s="1"/>
  <c r="E643" i="22" s="1"/>
  <c r="E644" i="22" s="1"/>
  <c r="E645" i="22" s="1"/>
  <c r="E646" i="22" s="1"/>
  <c r="E647" i="22" s="1"/>
  <c r="E648" i="22" s="1"/>
  <c r="E649" i="22" s="1"/>
  <c r="E650" i="22" s="1"/>
  <c r="E651" i="22" s="1"/>
  <c r="E652" i="22" s="1"/>
  <c r="E653" i="22" s="1"/>
  <c r="E654" i="22" s="1"/>
  <c r="E655" i="22" s="1"/>
  <c r="E656" i="22" s="1"/>
  <c r="E657" i="22" s="1"/>
  <c r="E658" i="22" s="1"/>
  <c r="E659" i="22" s="1"/>
  <c r="E660" i="22" s="1"/>
  <c r="E661" i="22" s="1"/>
  <c r="E662" i="22" s="1"/>
  <c r="E663" i="22" s="1"/>
  <c r="E664" i="22" s="1"/>
  <c r="E665" i="22" s="1"/>
  <c r="E666" i="22" s="1"/>
  <c r="E667" i="22" s="1"/>
  <c r="E668" i="22" s="1"/>
  <c r="E669" i="22" s="1"/>
  <c r="E670" i="22" s="1"/>
  <c r="E671" i="22" s="1"/>
  <c r="E672" i="22" s="1"/>
  <c r="E673" i="22" s="1"/>
  <c r="E674" i="22" s="1"/>
  <c r="E675" i="22" s="1"/>
  <c r="E676" i="22" s="1"/>
  <c r="E677" i="22" s="1"/>
  <c r="E678" i="22" s="1"/>
  <c r="E679" i="22" s="1"/>
  <c r="E680" i="22" s="1"/>
  <c r="E681" i="22" s="1"/>
  <c r="E682" i="22" s="1"/>
  <c r="E683" i="22" s="1"/>
  <c r="E684" i="22" s="1"/>
  <c r="E685" i="22" s="1"/>
  <c r="E686" i="22" s="1"/>
  <c r="E687" i="22" s="1"/>
  <c r="E688" i="22" s="1"/>
  <c r="E689" i="22" s="1"/>
  <c r="E690" i="22" s="1"/>
  <c r="E691" i="22" s="1"/>
  <c r="E692" i="22" s="1"/>
  <c r="E693" i="22" s="1"/>
  <c r="E694" i="22" s="1"/>
  <c r="E695" i="22" s="1"/>
  <c r="E696" i="22" s="1"/>
  <c r="E697" i="22" s="1"/>
  <c r="E698" i="22" s="1"/>
  <c r="E699" i="22" s="1"/>
  <c r="E700" i="22" s="1"/>
  <c r="E701" i="22" s="1"/>
  <c r="E702" i="22" s="1"/>
  <c r="E703" i="22" s="1"/>
  <c r="E704" i="22" s="1"/>
  <c r="E705" i="22" s="1"/>
  <c r="E706" i="22" s="1"/>
  <c r="E707" i="22" s="1"/>
  <c r="E708" i="22" s="1"/>
  <c r="E709" i="22" s="1"/>
  <c r="E710" i="22" s="1"/>
  <c r="E711" i="22" s="1"/>
  <c r="E712" i="22" s="1"/>
  <c r="E713" i="22" s="1"/>
  <c r="E714" i="22" s="1"/>
  <c r="E715" i="22" s="1"/>
  <c r="E716" i="22" s="1"/>
  <c r="E717" i="22" s="1"/>
  <c r="E718" i="22" s="1"/>
  <c r="E719" i="22" s="1"/>
  <c r="E720" i="22" s="1"/>
  <c r="E721" i="22" s="1"/>
  <c r="E722" i="22" s="1"/>
  <c r="E723" i="22" s="1"/>
  <c r="E724" i="22" s="1"/>
  <c r="E725" i="22" s="1"/>
  <c r="E726" i="22" s="1"/>
  <c r="E727" i="22" s="1"/>
  <c r="E728" i="22" s="1"/>
  <c r="E729" i="22" s="1"/>
  <c r="E730" i="22" s="1"/>
  <c r="E731" i="22" s="1"/>
  <c r="E732" i="22" s="1"/>
  <c r="E733" i="22" s="1"/>
  <c r="E734" i="22" s="1"/>
  <c r="E735" i="22" s="1"/>
  <c r="E736" i="22" s="1"/>
  <c r="E737" i="22" s="1"/>
  <c r="E738" i="22" s="1"/>
  <c r="E739" i="22" s="1"/>
  <c r="E740" i="22" s="1"/>
  <c r="E741" i="22" s="1"/>
  <c r="E742" i="22" s="1"/>
  <c r="E743" i="22" s="1"/>
  <c r="E744" i="22" s="1"/>
  <c r="E745" i="22" s="1"/>
  <c r="E746" i="22" s="1"/>
  <c r="E747" i="22" s="1"/>
  <c r="E748" i="22" s="1"/>
  <c r="E749" i="22" s="1"/>
  <c r="E750" i="22" s="1"/>
  <c r="E751" i="22" s="1"/>
  <c r="E752" i="22" s="1"/>
  <c r="E753" i="22" s="1"/>
  <c r="E754" i="22" s="1"/>
  <c r="E755" i="22" s="1"/>
  <c r="E756" i="22" s="1"/>
  <c r="E757" i="22" s="1"/>
  <c r="E758" i="22" s="1"/>
  <c r="E759" i="22" s="1"/>
  <c r="E760" i="22" s="1"/>
  <c r="E761" i="22" s="1"/>
  <c r="E762" i="22" s="1"/>
  <c r="E763" i="22" s="1"/>
  <c r="E764" i="22" s="1"/>
  <c r="E765" i="22" s="1"/>
  <c r="E766" i="22" s="1"/>
  <c r="E767" i="22" s="1"/>
  <c r="E768" i="22" s="1"/>
  <c r="E769" i="22" s="1"/>
  <c r="E770" i="22" s="1"/>
  <c r="E771" i="22" s="1"/>
  <c r="E772" i="22" s="1"/>
  <c r="E773" i="22" s="1"/>
  <c r="E774" i="22" s="1"/>
  <c r="E775" i="22" s="1"/>
  <c r="E776" i="22" s="1"/>
  <c r="E777" i="22" s="1"/>
  <c r="E778" i="22" s="1"/>
  <c r="E779" i="22" s="1"/>
  <c r="E780" i="22" s="1"/>
  <c r="E781" i="22" s="1"/>
  <c r="E782" i="22" s="1"/>
  <c r="E783" i="22" s="1"/>
  <c r="E784" i="22" s="1"/>
  <c r="E785" i="22" s="1"/>
  <c r="E786" i="22" s="1"/>
  <c r="E787" i="22" s="1"/>
  <c r="E788" i="22" s="1"/>
  <c r="E789" i="22" s="1"/>
  <c r="E790" i="22" s="1"/>
  <c r="E791" i="22" s="1"/>
  <c r="E792" i="22" s="1"/>
  <c r="E793" i="22" s="1"/>
  <c r="E794" i="22" s="1"/>
  <c r="E795" i="22" s="1"/>
  <c r="E796" i="22" s="1"/>
  <c r="E797" i="22" s="1"/>
  <c r="E798" i="22" s="1"/>
  <c r="E799" i="22" s="1"/>
  <c r="E800" i="22" s="1"/>
  <c r="E801" i="22" s="1"/>
  <c r="E802" i="22" s="1"/>
  <c r="E803" i="22" s="1"/>
  <c r="E804" i="22" s="1"/>
  <c r="E805" i="22" s="1"/>
  <c r="E806" i="22" s="1"/>
  <c r="E807" i="22" s="1"/>
  <c r="E808" i="22" s="1"/>
  <c r="E809" i="22" s="1"/>
  <c r="E810" i="22" s="1"/>
  <c r="E811" i="22" s="1"/>
  <c r="E812" i="22" s="1"/>
  <c r="E813" i="22" s="1"/>
  <c r="E814" i="22" s="1"/>
  <c r="E815" i="22" s="1"/>
  <c r="E816" i="22" s="1"/>
  <c r="E817" i="22" s="1"/>
  <c r="E818" i="22" s="1"/>
  <c r="E819" i="22" s="1"/>
  <c r="E820" i="22" s="1"/>
  <c r="E821" i="22" s="1"/>
  <c r="E822" i="22" s="1"/>
  <c r="E823" i="22" s="1"/>
  <c r="E824" i="22" s="1"/>
  <c r="E825" i="22" s="1"/>
  <c r="E826" i="22" s="1"/>
  <c r="E827" i="22" s="1"/>
  <c r="E828" i="22" s="1"/>
  <c r="E829" i="22" s="1"/>
  <c r="E830" i="22" s="1"/>
  <c r="E831" i="22" s="1"/>
  <c r="E832" i="22" s="1"/>
  <c r="E833" i="22" s="1"/>
  <c r="E834" i="22" s="1"/>
  <c r="E835" i="22" s="1"/>
  <c r="E836" i="22" s="1"/>
  <c r="E837" i="22" s="1"/>
  <c r="E838" i="22" s="1"/>
  <c r="E839" i="22" s="1"/>
  <c r="E840" i="22" s="1"/>
  <c r="E841" i="22" s="1"/>
  <c r="E842" i="22" s="1"/>
  <c r="E843" i="22" s="1"/>
  <c r="E844" i="22" s="1"/>
  <c r="E845" i="22" s="1"/>
  <c r="E846" i="22" s="1"/>
  <c r="E847" i="22" s="1"/>
  <c r="E848" i="22" s="1"/>
  <c r="E849" i="22" s="1"/>
  <c r="E850" i="22" s="1"/>
  <c r="E851" i="22" s="1"/>
  <c r="E852" i="22" s="1"/>
  <c r="E853" i="22" s="1"/>
  <c r="E854" i="22" s="1"/>
  <c r="E855" i="22" s="1"/>
  <c r="E856" i="22" s="1"/>
  <c r="E857" i="22" s="1"/>
  <c r="E858" i="22" s="1"/>
  <c r="E859" i="22" s="1"/>
  <c r="E860" i="22" s="1"/>
  <c r="E861" i="22" s="1"/>
  <c r="E862" i="22" s="1"/>
  <c r="E863" i="22" s="1"/>
  <c r="E864" i="22" s="1"/>
  <c r="E865" i="22" s="1"/>
  <c r="E866" i="22" s="1"/>
  <c r="E867" i="22" s="1"/>
  <c r="E868" i="22" s="1"/>
  <c r="E869" i="22" s="1"/>
  <c r="E870" i="22" s="1"/>
  <c r="E871" i="22" s="1"/>
  <c r="E872" i="22" s="1"/>
  <c r="E873" i="22" s="1"/>
  <c r="E874" i="22" s="1"/>
  <c r="E875" i="22" s="1"/>
  <c r="E876" i="22" s="1"/>
  <c r="E877" i="22" s="1"/>
  <c r="E878" i="22" s="1"/>
  <c r="E879" i="22" s="1"/>
  <c r="E880" i="22" s="1"/>
  <c r="E881" i="22" s="1"/>
  <c r="E882" i="22" s="1"/>
  <c r="E883" i="22" s="1"/>
  <c r="E884" i="22" s="1"/>
  <c r="E885" i="22" s="1"/>
  <c r="E886" i="22" s="1"/>
  <c r="E887" i="22" s="1"/>
  <c r="E888" i="22" s="1"/>
  <c r="E889" i="22" s="1"/>
  <c r="E890" i="22" s="1"/>
  <c r="E891" i="22" s="1"/>
  <c r="E892" i="22" s="1"/>
  <c r="E893" i="22" s="1"/>
  <c r="E894" i="22" s="1"/>
  <c r="E895" i="22" s="1"/>
  <c r="E896" i="22" s="1"/>
  <c r="E897" i="22" s="1"/>
  <c r="E898" i="22" s="1"/>
  <c r="E899" i="22" s="1"/>
  <c r="E900" i="22" s="1"/>
  <c r="E901" i="22" s="1"/>
  <c r="E902" i="22" s="1"/>
  <c r="E903" i="22" s="1"/>
  <c r="E904" i="22" s="1"/>
  <c r="E905" i="22" s="1"/>
  <c r="E906" i="22" s="1"/>
  <c r="E907" i="22" s="1"/>
  <c r="E908" i="22" s="1"/>
  <c r="E909" i="22" s="1"/>
  <c r="E910" i="22" s="1"/>
  <c r="E911" i="22" s="1"/>
  <c r="E912" i="22" s="1"/>
  <c r="E913" i="22" s="1"/>
  <c r="E914" i="22" s="1"/>
  <c r="E915" i="22" s="1"/>
  <c r="E916" i="22" s="1"/>
  <c r="E917" i="22" s="1"/>
  <c r="E918" i="22" s="1"/>
  <c r="E919" i="22" s="1"/>
  <c r="E920" i="22" s="1"/>
  <c r="E921" i="22" s="1"/>
  <c r="E922" i="22" s="1"/>
  <c r="E923" i="22" s="1"/>
  <c r="E924" i="22" s="1"/>
  <c r="E925" i="22" s="1"/>
  <c r="E926" i="22" s="1"/>
  <c r="E927" i="22" s="1"/>
  <c r="E928" i="22" s="1"/>
  <c r="E929" i="22" s="1"/>
  <c r="E930" i="22" s="1"/>
  <c r="E931" i="22" s="1"/>
  <c r="E932" i="22" s="1"/>
  <c r="E933" i="22" s="1"/>
  <c r="E934" i="22" s="1"/>
  <c r="E935" i="22" s="1"/>
  <c r="E936" i="22" s="1"/>
  <c r="E937" i="22" s="1"/>
  <c r="E938" i="22" s="1"/>
  <c r="E939" i="22" s="1"/>
  <c r="E940" i="22" s="1"/>
  <c r="E941" i="22" s="1"/>
  <c r="E942" i="22" s="1"/>
  <c r="E943" i="22" s="1"/>
  <c r="E944" i="22" s="1"/>
  <c r="E945" i="22" s="1"/>
  <c r="E946" i="22" s="1"/>
  <c r="E947" i="22" s="1"/>
  <c r="E948" i="22" s="1"/>
  <c r="E949" i="22" s="1"/>
  <c r="E950" i="22" s="1"/>
  <c r="E951" i="22" s="1"/>
  <c r="E952" i="22" s="1"/>
  <c r="E953" i="22" s="1"/>
  <c r="E954" i="22" s="1"/>
  <c r="E955" i="22" s="1"/>
  <c r="E956" i="22" s="1"/>
  <c r="E957" i="22" s="1"/>
  <c r="E958" i="22" s="1"/>
  <c r="E959" i="22" s="1"/>
  <c r="E960" i="22" s="1"/>
  <c r="E961" i="22" s="1"/>
  <c r="E962" i="22" s="1"/>
  <c r="E963" i="22" s="1"/>
  <c r="E964" i="22" s="1"/>
  <c r="E965" i="22" s="1"/>
  <c r="E966" i="22" s="1"/>
  <c r="E967" i="22" s="1"/>
  <c r="E968" i="22" s="1"/>
  <c r="E969" i="22" s="1"/>
  <c r="E970" i="22" s="1"/>
  <c r="E971" i="22" s="1"/>
  <c r="E972" i="22" s="1"/>
  <c r="E973" i="22" s="1"/>
  <c r="E974" i="22" s="1"/>
  <c r="E975" i="22" s="1"/>
  <c r="E976" i="22" s="1"/>
  <c r="E977" i="22" s="1"/>
  <c r="E978" i="22" s="1"/>
  <c r="E979" i="22" s="1"/>
  <c r="E980" i="22" s="1"/>
  <c r="E981" i="22" s="1"/>
  <c r="E982" i="22" s="1"/>
  <c r="E983" i="22" s="1"/>
  <c r="E984" i="22" s="1"/>
  <c r="E985" i="22" s="1"/>
  <c r="E986" i="22" s="1"/>
  <c r="E987" i="22" s="1"/>
  <c r="E988" i="22" s="1"/>
  <c r="E989" i="22" s="1"/>
  <c r="E990" i="22" s="1"/>
  <c r="E991" i="22" s="1"/>
  <c r="E992" i="22" s="1"/>
  <c r="E993" i="22" s="1"/>
  <c r="E994" i="22" s="1"/>
  <c r="E995" i="22" s="1"/>
  <c r="E996" i="22" s="1"/>
  <c r="E997" i="22" s="1"/>
  <c r="E998" i="22" s="1"/>
  <c r="E999" i="22" s="1"/>
  <c r="E1000" i="22" s="1"/>
  <c r="E1001" i="22" s="1"/>
  <c r="E1002" i="22" s="1"/>
  <c r="E1003" i="22" s="1"/>
  <c r="E1004" i="22" s="1"/>
  <c r="E1005" i="22" s="1"/>
  <c r="E1006" i="22" s="1"/>
  <c r="E1007" i="22" s="1"/>
  <c r="E1008" i="22" s="1"/>
  <c r="E1009" i="22" s="1"/>
  <c r="E1010" i="22" s="1"/>
  <c r="E1011" i="22" s="1"/>
  <c r="E1012" i="22" s="1"/>
  <c r="E1013" i="22" s="1"/>
  <c r="E1014" i="22" s="1"/>
  <c r="E1015" i="22" s="1"/>
  <c r="E1016" i="22" s="1"/>
  <c r="E1017" i="22" s="1"/>
  <c r="E1018" i="22" s="1"/>
  <c r="E1019" i="22" s="1"/>
  <c r="E1020" i="22" s="1"/>
  <c r="E1021" i="22" s="1"/>
  <c r="E1022" i="22" s="1"/>
  <c r="E1023" i="22" s="1"/>
  <c r="E1024" i="22" s="1"/>
  <c r="E1025" i="22" s="1"/>
  <c r="E1026" i="22" s="1"/>
  <c r="E1027" i="22" s="1"/>
  <c r="E1028" i="22" s="1"/>
  <c r="E1029" i="22" s="1"/>
  <c r="E1030" i="22" s="1"/>
  <c r="E1031" i="22" s="1"/>
  <c r="E1032" i="22" s="1"/>
  <c r="E1033" i="22" s="1"/>
  <c r="E1034" i="22" s="1"/>
  <c r="E1035" i="22" s="1"/>
  <c r="E1036" i="22" s="1"/>
  <c r="E1037" i="22" s="1"/>
  <c r="E1038" i="22" s="1"/>
  <c r="E1039" i="22" s="1"/>
  <c r="E1040" i="22" s="1"/>
  <c r="E1041" i="22" s="1"/>
  <c r="E1042" i="22" s="1"/>
  <c r="E1043" i="22" s="1"/>
  <c r="E1044" i="22" s="1"/>
  <c r="E1045" i="22" s="1"/>
  <c r="E1046" i="22" s="1"/>
  <c r="E1047" i="22" s="1"/>
  <c r="E1048" i="22" s="1"/>
  <c r="E1049" i="22" s="1"/>
  <c r="E1050" i="22" s="1"/>
  <c r="E1051" i="22" s="1"/>
  <c r="E1052" i="22" s="1"/>
  <c r="E1053" i="22" s="1"/>
  <c r="E1054" i="22" s="1"/>
  <c r="E1055" i="22" s="1"/>
  <c r="E1056" i="22" s="1"/>
  <c r="E1057" i="22" s="1"/>
  <c r="E1058" i="22" s="1"/>
  <c r="E1059" i="22" s="1"/>
  <c r="E1060" i="22" s="1"/>
  <c r="E1061" i="22" s="1"/>
  <c r="E1062" i="22" s="1"/>
  <c r="E1063" i="22" s="1"/>
  <c r="E1064" i="22" s="1"/>
  <c r="E1065" i="22" s="1"/>
  <c r="E1066" i="22" s="1"/>
  <c r="E1067" i="22" s="1"/>
  <c r="E1068" i="22" s="1"/>
  <c r="E1069" i="22" s="1"/>
  <c r="E1070" i="22" s="1"/>
  <c r="E1071" i="22" s="1"/>
  <c r="E1072" i="22" s="1"/>
  <c r="E1073" i="22" s="1"/>
  <c r="E1074" i="22" s="1"/>
  <c r="E1075" i="22" s="1"/>
  <c r="L4" i="22"/>
  <c r="L5" i="22" s="1"/>
  <c r="L6" i="22" s="1"/>
  <c r="L7" i="22" s="1"/>
  <c r="L8" i="22" s="1"/>
  <c r="L9" i="22" s="1"/>
  <c r="L10" i="22" s="1"/>
  <c r="L11" i="22" s="1"/>
  <c r="L12" i="22" s="1"/>
  <c r="L13" i="22" s="1"/>
  <c r="L14" i="22" s="1"/>
  <c r="L15" i="22" s="1"/>
  <c r="L16" i="22" s="1"/>
  <c r="L17" i="22" s="1"/>
  <c r="L18" i="22" s="1"/>
  <c r="L19" i="22" s="1"/>
  <c r="L20" i="22" s="1"/>
  <c r="L21" i="22" s="1"/>
  <c r="L22" i="22" s="1"/>
  <c r="L23" i="22" s="1"/>
  <c r="L24" i="22" s="1"/>
  <c r="L25" i="22" s="1"/>
  <c r="L26" i="22" s="1"/>
  <c r="L27" i="22" s="1"/>
  <c r="L28" i="22" s="1"/>
  <c r="L29" i="22" s="1"/>
  <c r="L30" i="22" s="1"/>
  <c r="L31" i="22" s="1"/>
  <c r="L32" i="22" s="1"/>
  <c r="L33" i="22" s="1"/>
  <c r="L34" i="22" s="1"/>
  <c r="L35" i="22" s="1"/>
  <c r="L36" i="22" s="1"/>
  <c r="L37" i="22" s="1"/>
  <c r="L38" i="22" s="1"/>
  <c r="L39" i="22" s="1"/>
  <c r="L40" i="22" s="1"/>
  <c r="L41" i="22" s="1"/>
  <c r="L42" i="22" s="1"/>
  <c r="L43" i="22" s="1"/>
  <c r="L44" i="22" s="1"/>
  <c r="L45" i="22" s="1"/>
  <c r="L46" i="22" s="1"/>
  <c r="L47" i="22" s="1"/>
  <c r="L48" i="22" s="1"/>
  <c r="L49" i="22" s="1"/>
  <c r="L50" i="22" s="1"/>
  <c r="L51" i="22" s="1"/>
  <c r="L52" i="22" s="1"/>
  <c r="L53" i="22" s="1"/>
  <c r="L54" i="22" s="1"/>
  <c r="L55" i="22" s="1"/>
  <c r="L56" i="22" s="1"/>
  <c r="L57" i="22" s="1"/>
  <c r="L58" i="22" s="1"/>
  <c r="L59" i="22" s="1"/>
  <c r="L60" i="22" s="1"/>
  <c r="L61" i="22" s="1"/>
  <c r="L62" i="22" s="1"/>
  <c r="L63" i="22" s="1"/>
  <c r="L64" i="22" s="1"/>
  <c r="L65" i="22" s="1"/>
  <c r="L66" i="22" s="1"/>
  <c r="L67" i="22" s="1"/>
  <c r="L68" i="22" s="1"/>
  <c r="L69" i="22" s="1"/>
  <c r="L70" i="22" s="1"/>
  <c r="L71" i="22" s="1"/>
  <c r="L72" i="22" s="1"/>
  <c r="L73" i="22" s="1"/>
  <c r="L74" i="22" s="1"/>
  <c r="L75" i="22" s="1"/>
  <c r="L76" i="22" s="1"/>
  <c r="L77" i="22" s="1"/>
  <c r="L78" i="22" s="1"/>
  <c r="L79" i="22" s="1"/>
  <c r="L80" i="22" s="1"/>
  <c r="L81" i="22" s="1"/>
  <c r="L82" i="22" s="1"/>
  <c r="L83" i="22" s="1"/>
  <c r="L84" i="22" s="1"/>
  <c r="L85" i="22" s="1"/>
  <c r="L86" i="22" s="1"/>
  <c r="L87" i="22" s="1"/>
  <c r="L88" i="22" s="1"/>
  <c r="L89" i="22" s="1"/>
  <c r="L90" i="22" s="1"/>
  <c r="L91" i="22" s="1"/>
  <c r="L92" i="22" s="1"/>
  <c r="L93" i="22" s="1"/>
  <c r="L94" i="22" s="1"/>
  <c r="L95" i="22" s="1"/>
  <c r="L96" i="22" s="1"/>
  <c r="L97" i="22" s="1"/>
  <c r="L98" i="22" s="1"/>
  <c r="L99" i="22" s="1"/>
  <c r="L100" i="22" s="1"/>
  <c r="L101" i="22" s="1"/>
  <c r="L102" i="22" s="1"/>
  <c r="L103" i="22" s="1"/>
  <c r="L104" i="22" s="1"/>
  <c r="L105" i="22" s="1"/>
  <c r="L106" i="22" s="1"/>
  <c r="L107" i="22" s="1"/>
  <c r="L108" i="22" s="1"/>
  <c r="L109" i="22" s="1"/>
  <c r="L110" i="22" s="1"/>
  <c r="L111" i="22" s="1"/>
  <c r="L112" i="22" s="1"/>
  <c r="L113" i="22" s="1"/>
  <c r="L114" i="22" s="1"/>
  <c r="L115" i="22" s="1"/>
  <c r="L116" i="22" s="1"/>
  <c r="L117" i="22" s="1"/>
  <c r="L118" i="22" s="1"/>
  <c r="L119" i="22" s="1"/>
  <c r="L120" i="22" s="1"/>
  <c r="L121" i="22" s="1"/>
  <c r="L122" i="22" s="1"/>
  <c r="L123" i="22" s="1"/>
  <c r="L124" i="22" s="1"/>
  <c r="L125" i="22" s="1"/>
  <c r="L126" i="22" s="1"/>
  <c r="L127" i="22" s="1"/>
  <c r="L128" i="22" s="1"/>
  <c r="L129" i="22" s="1"/>
  <c r="L130" i="22" s="1"/>
  <c r="L131" i="22" s="1"/>
  <c r="L132" i="22" s="1"/>
  <c r="L133" i="22" s="1"/>
  <c r="L134" i="22" s="1"/>
  <c r="L135" i="22" s="1"/>
  <c r="L136" i="22" s="1"/>
  <c r="L137" i="22" s="1"/>
  <c r="L138" i="22" s="1"/>
  <c r="L139" i="22" s="1"/>
  <c r="L140" i="22" s="1"/>
  <c r="L141" i="22" s="1"/>
  <c r="L142" i="22" s="1"/>
  <c r="L143" i="22" s="1"/>
  <c r="L144" i="22" s="1"/>
  <c r="L145" i="22" s="1"/>
  <c r="L146" i="22" s="1"/>
  <c r="L147" i="22" s="1"/>
  <c r="L148" i="22" s="1"/>
  <c r="L149" i="22" s="1"/>
  <c r="L150" i="22" s="1"/>
  <c r="L151" i="22" s="1"/>
  <c r="L152" i="22" s="1"/>
  <c r="L153" i="22" s="1"/>
  <c r="L154" i="22" s="1"/>
  <c r="L155" i="22" s="1"/>
  <c r="L156" i="22" s="1"/>
  <c r="L157" i="22" s="1"/>
  <c r="L158" i="22" s="1"/>
  <c r="L159" i="22" s="1"/>
  <c r="L160" i="22" s="1"/>
  <c r="L161" i="22" s="1"/>
  <c r="L162" i="22" s="1"/>
  <c r="L163" i="22" s="1"/>
  <c r="L164" i="22" s="1"/>
  <c r="L165" i="22" s="1"/>
  <c r="L166" i="22" s="1"/>
  <c r="L167" i="22" s="1"/>
  <c r="L168" i="22" s="1"/>
  <c r="L169" i="22" s="1"/>
  <c r="L170" i="22" s="1"/>
  <c r="L171" i="22" s="1"/>
  <c r="L172" i="22" s="1"/>
  <c r="L173" i="22" s="1"/>
  <c r="L174" i="22" s="1"/>
  <c r="L175" i="22" s="1"/>
  <c r="L176" i="22" s="1"/>
  <c r="L177" i="22" s="1"/>
  <c r="L178" i="22" s="1"/>
  <c r="L179" i="22" s="1"/>
  <c r="L180" i="22" s="1"/>
  <c r="L181" i="22" s="1"/>
  <c r="L182" i="22" s="1"/>
  <c r="L183" i="22" s="1"/>
  <c r="L184" i="22" s="1"/>
  <c r="L185" i="22" s="1"/>
  <c r="L186" i="22" s="1"/>
  <c r="L187" i="22" s="1"/>
  <c r="L188" i="22" s="1"/>
  <c r="L189" i="22" s="1"/>
  <c r="L190" i="22" s="1"/>
  <c r="L191" i="22" s="1"/>
  <c r="L192" i="22" s="1"/>
  <c r="L193" i="22" s="1"/>
  <c r="L194" i="22" s="1"/>
  <c r="L195" i="22" s="1"/>
  <c r="L196" i="22" s="1"/>
  <c r="L197" i="22" s="1"/>
  <c r="L198" i="22" s="1"/>
  <c r="L199" i="22" s="1"/>
  <c r="L200" i="22" s="1"/>
  <c r="L201" i="22" s="1"/>
  <c r="L202" i="22" s="1"/>
  <c r="L203" i="22" s="1"/>
  <c r="L204" i="22" s="1"/>
  <c r="L205" i="22" s="1"/>
  <c r="L206" i="22" s="1"/>
  <c r="L207" i="22" s="1"/>
  <c r="L208" i="22" s="1"/>
  <c r="L209" i="22" s="1"/>
  <c r="L210" i="22" s="1"/>
  <c r="L211" i="22" s="1"/>
  <c r="L212" i="22" s="1"/>
  <c r="L213" i="22" s="1"/>
  <c r="L214" i="22" s="1"/>
  <c r="L215" i="22" s="1"/>
  <c r="L216" i="22" s="1"/>
  <c r="L217" i="22" s="1"/>
  <c r="L218" i="22" s="1"/>
  <c r="L219" i="22" s="1"/>
  <c r="L220" i="22" s="1"/>
  <c r="L221" i="22" s="1"/>
  <c r="L222" i="22" s="1"/>
  <c r="L223" i="22" s="1"/>
  <c r="L224" i="22" s="1"/>
  <c r="L225" i="22" s="1"/>
  <c r="L226" i="22" s="1"/>
  <c r="L227" i="22" s="1"/>
  <c r="L228" i="22" s="1"/>
  <c r="L229" i="22" s="1"/>
  <c r="L230" i="22" s="1"/>
  <c r="L231" i="22" s="1"/>
  <c r="L232" i="22" s="1"/>
  <c r="L233" i="22" s="1"/>
  <c r="L234" i="22" s="1"/>
  <c r="L235" i="22" s="1"/>
  <c r="L236" i="22" s="1"/>
  <c r="L237" i="22" s="1"/>
  <c r="L238" i="22" s="1"/>
  <c r="L239" i="22" s="1"/>
  <c r="L240" i="22" s="1"/>
  <c r="L241" i="22" s="1"/>
  <c r="L242" i="22" s="1"/>
  <c r="L243" i="22" s="1"/>
  <c r="L244" i="22" s="1"/>
  <c r="L245" i="22" s="1"/>
  <c r="L246" i="22" s="1"/>
  <c r="L247" i="22" s="1"/>
  <c r="L248" i="22" s="1"/>
  <c r="L249" i="22" s="1"/>
  <c r="L250" i="22" s="1"/>
  <c r="L251" i="22" s="1"/>
  <c r="L252" i="22" s="1"/>
  <c r="L253" i="22" s="1"/>
  <c r="L254" i="22" s="1"/>
  <c r="L255" i="22" s="1"/>
  <c r="L256" i="22" s="1"/>
  <c r="L257" i="22" s="1"/>
  <c r="L258" i="22" s="1"/>
  <c r="L259" i="22" s="1"/>
  <c r="L260" i="22" s="1"/>
  <c r="L261" i="22" s="1"/>
  <c r="L262" i="22" s="1"/>
  <c r="L263" i="22" s="1"/>
  <c r="L264" i="22" s="1"/>
  <c r="L265" i="22" s="1"/>
  <c r="L266" i="22" s="1"/>
  <c r="L267" i="22" s="1"/>
  <c r="L268" i="22" s="1"/>
  <c r="L269" i="22" s="1"/>
  <c r="L270" i="22" s="1"/>
  <c r="L271" i="22" s="1"/>
  <c r="L272" i="22" s="1"/>
  <c r="L273" i="22" s="1"/>
  <c r="L274" i="22" s="1"/>
  <c r="L275" i="22" s="1"/>
  <c r="L276" i="22" s="1"/>
  <c r="L277" i="22" s="1"/>
  <c r="L278" i="22" s="1"/>
  <c r="L279" i="22" s="1"/>
  <c r="L280" i="22" s="1"/>
  <c r="L281" i="22" s="1"/>
  <c r="L282" i="22" s="1"/>
  <c r="L283" i="22" s="1"/>
  <c r="L284" i="22" s="1"/>
  <c r="L285" i="22" s="1"/>
  <c r="L286" i="22" s="1"/>
  <c r="L287" i="22" s="1"/>
  <c r="L288" i="22" s="1"/>
  <c r="L289" i="22" s="1"/>
  <c r="L290" i="22" s="1"/>
  <c r="L291" i="22" s="1"/>
  <c r="L292" i="22" s="1"/>
  <c r="L293" i="22" s="1"/>
  <c r="L294" i="22" s="1"/>
  <c r="L295" i="22" s="1"/>
  <c r="L296" i="22" s="1"/>
  <c r="L297" i="22" s="1"/>
  <c r="L298" i="22" s="1"/>
  <c r="L299" i="22" s="1"/>
  <c r="L300" i="22" s="1"/>
  <c r="L301" i="22" s="1"/>
  <c r="L302" i="22" s="1"/>
  <c r="L303" i="22" s="1"/>
  <c r="L304" i="22" s="1"/>
  <c r="L305" i="22" s="1"/>
  <c r="L306" i="22" s="1"/>
  <c r="L307" i="22" s="1"/>
  <c r="L308" i="22" s="1"/>
  <c r="L309" i="22" s="1"/>
  <c r="L310" i="22" s="1"/>
  <c r="L311" i="22" s="1"/>
  <c r="L312" i="22" s="1"/>
  <c r="L313" i="22" s="1"/>
  <c r="L314" i="22" s="1"/>
  <c r="L315" i="22" s="1"/>
  <c r="L316" i="22" s="1"/>
  <c r="L317" i="22" s="1"/>
  <c r="L318" i="22" s="1"/>
  <c r="L319" i="22" s="1"/>
  <c r="L320" i="22" s="1"/>
  <c r="L321" i="22" s="1"/>
  <c r="L322" i="22" s="1"/>
  <c r="L323" i="22" s="1"/>
  <c r="L324" i="22" s="1"/>
  <c r="L325" i="22" s="1"/>
  <c r="L326" i="22" s="1"/>
  <c r="L327" i="22" s="1"/>
  <c r="L328" i="22" s="1"/>
  <c r="L329" i="22" s="1"/>
  <c r="L330" i="22" s="1"/>
  <c r="L331" i="22" s="1"/>
  <c r="L332" i="22" s="1"/>
  <c r="L333" i="22" s="1"/>
  <c r="L334" i="22" s="1"/>
  <c r="L335" i="22" s="1"/>
  <c r="L336" i="22" s="1"/>
  <c r="L337" i="22" s="1"/>
  <c r="L338" i="22" s="1"/>
  <c r="L339" i="22" s="1"/>
  <c r="L340" i="22" s="1"/>
  <c r="L341" i="22" s="1"/>
  <c r="L342" i="22" s="1"/>
  <c r="L343" i="22" s="1"/>
  <c r="L344" i="22" s="1"/>
  <c r="L345" i="22" s="1"/>
  <c r="L346" i="22" s="1"/>
  <c r="L347" i="22" s="1"/>
  <c r="L348" i="22" s="1"/>
  <c r="L349" i="22" s="1"/>
  <c r="L350" i="22" s="1"/>
  <c r="L351" i="22" s="1"/>
  <c r="L352" i="22" s="1"/>
  <c r="L353" i="22" s="1"/>
  <c r="L354" i="22" s="1"/>
  <c r="L355" i="22" s="1"/>
  <c r="L356" i="22" s="1"/>
  <c r="L357" i="22" s="1"/>
  <c r="L358" i="22" s="1"/>
  <c r="L359" i="22" s="1"/>
  <c r="L360" i="22" s="1"/>
  <c r="L361" i="22" s="1"/>
  <c r="L362" i="22" s="1"/>
  <c r="L363" i="22" s="1"/>
  <c r="L364" i="22" s="1"/>
  <c r="L365" i="22" s="1"/>
  <c r="L366" i="22" s="1"/>
  <c r="L367" i="22" s="1"/>
  <c r="L368" i="22" s="1"/>
  <c r="L369" i="22" s="1"/>
  <c r="L370" i="22" s="1"/>
  <c r="L371" i="22" s="1"/>
  <c r="L372" i="22" s="1"/>
  <c r="L373" i="22" s="1"/>
  <c r="L374" i="22" s="1"/>
  <c r="L375" i="22" s="1"/>
  <c r="L376" i="22" s="1"/>
  <c r="L377" i="22" s="1"/>
  <c r="L378" i="22" s="1"/>
  <c r="L379" i="22" s="1"/>
  <c r="L380" i="22" s="1"/>
  <c r="L381" i="22" s="1"/>
  <c r="L382" i="22" s="1"/>
  <c r="L383" i="22" s="1"/>
  <c r="L384" i="22" s="1"/>
  <c r="L385" i="22" s="1"/>
  <c r="L386" i="22" s="1"/>
  <c r="L387" i="22" s="1"/>
  <c r="L388" i="22" s="1"/>
  <c r="L389" i="22" s="1"/>
  <c r="L390" i="22" s="1"/>
  <c r="L391" i="22" s="1"/>
  <c r="L392" i="22" s="1"/>
  <c r="L393" i="22" s="1"/>
  <c r="L394" i="22" s="1"/>
  <c r="L395" i="22" s="1"/>
  <c r="L396" i="22" s="1"/>
  <c r="L397" i="22" s="1"/>
  <c r="L398" i="22" s="1"/>
  <c r="L399" i="22" s="1"/>
  <c r="L400" i="22" s="1"/>
  <c r="L401" i="22" s="1"/>
  <c r="L402" i="22" s="1"/>
  <c r="L403" i="22" s="1"/>
  <c r="L404" i="22" s="1"/>
  <c r="L405" i="22" s="1"/>
  <c r="L406" i="22" s="1"/>
  <c r="L407" i="22" s="1"/>
  <c r="L408" i="22" s="1"/>
  <c r="L409" i="22" s="1"/>
  <c r="L410" i="22" s="1"/>
  <c r="L411" i="22" s="1"/>
  <c r="L412" i="22" s="1"/>
  <c r="L413" i="22" s="1"/>
  <c r="L414" i="22" s="1"/>
  <c r="L415" i="22" s="1"/>
  <c r="L416" i="22" s="1"/>
  <c r="L417" i="22" s="1"/>
  <c r="L418" i="22" s="1"/>
  <c r="L419" i="22" s="1"/>
  <c r="L420" i="22" s="1"/>
  <c r="L421" i="22" s="1"/>
  <c r="L422" i="22" s="1"/>
  <c r="L423" i="22" s="1"/>
  <c r="L424" i="22" s="1"/>
  <c r="L425" i="22" s="1"/>
  <c r="L426" i="22" s="1"/>
  <c r="L427" i="22" s="1"/>
  <c r="L428" i="22" s="1"/>
  <c r="L429" i="22" s="1"/>
  <c r="L430" i="22" s="1"/>
  <c r="L431" i="22" s="1"/>
  <c r="L432" i="22" s="1"/>
  <c r="L433" i="22" s="1"/>
  <c r="L434" i="22" s="1"/>
  <c r="L435" i="22" s="1"/>
  <c r="L436" i="22" s="1"/>
  <c r="L437" i="22" s="1"/>
  <c r="L438" i="22" s="1"/>
  <c r="L439" i="22" s="1"/>
  <c r="L440" i="22" s="1"/>
  <c r="L441" i="22" s="1"/>
  <c r="L442" i="22" s="1"/>
  <c r="L443" i="22" s="1"/>
  <c r="L444" i="22" s="1"/>
  <c r="L445" i="22" s="1"/>
  <c r="L446" i="22" s="1"/>
  <c r="L447" i="22" s="1"/>
  <c r="L448" i="22" s="1"/>
  <c r="L449" i="22" s="1"/>
  <c r="L450" i="22" s="1"/>
  <c r="L451" i="22" s="1"/>
  <c r="K4" i="22"/>
  <c r="K5" i="22" s="1"/>
  <c r="K6" i="22" s="1"/>
  <c r="K7" i="22" s="1"/>
  <c r="K8" i="22" s="1"/>
  <c r="K9" i="22" s="1"/>
  <c r="K10" i="22" s="1"/>
  <c r="K11" i="22" s="1"/>
  <c r="K12" i="22" s="1"/>
  <c r="K13" i="22" s="1"/>
  <c r="K14" i="22" s="1"/>
  <c r="K15" i="22" s="1"/>
  <c r="K16" i="22" s="1"/>
  <c r="K17" i="22" s="1"/>
  <c r="K18" i="22" s="1"/>
  <c r="K19" i="22" s="1"/>
  <c r="K20" i="22" s="1"/>
  <c r="K21" i="22" s="1"/>
  <c r="K22" i="22" s="1"/>
  <c r="K23" i="22" s="1"/>
  <c r="K24" i="22" s="1"/>
  <c r="K25" i="22" s="1"/>
  <c r="K26" i="22" s="1"/>
  <c r="K27" i="22" s="1"/>
  <c r="K28" i="22" s="1"/>
  <c r="K29" i="22" s="1"/>
  <c r="K30" i="22" s="1"/>
  <c r="K31" i="22" s="1"/>
  <c r="K32" i="22" s="1"/>
  <c r="K33" i="22" s="1"/>
  <c r="K34" i="22" s="1"/>
  <c r="K35" i="22" s="1"/>
  <c r="K36" i="22" s="1"/>
  <c r="K37" i="22" s="1"/>
  <c r="K38" i="22" s="1"/>
  <c r="K39" i="22" s="1"/>
  <c r="K40" i="22" s="1"/>
  <c r="K41" i="22" s="1"/>
  <c r="K42" i="22" s="1"/>
  <c r="K43" i="22" s="1"/>
  <c r="K44" i="22" s="1"/>
  <c r="K45" i="22" s="1"/>
  <c r="K46" i="22" s="1"/>
  <c r="K47" i="22" s="1"/>
  <c r="K48" i="22" s="1"/>
  <c r="K49" i="22" s="1"/>
  <c r="K50" i="22" s="1"/>
  <c r="K51" i="22" s="1"/>
  <c r="K52" i="22" s="1"/>
  <c r="K53" i="22" s="1"/>
  <c r="K54" i="22" s="1"/>
  <c r="K55" i="22" s="1"/>
  <c r="K56" i="22" s="1"/>
  <c r="K57" i="22" s="1"/>
  <c r="K58" i="22" s="1"/>
  <c r="K59" i="22" s="1"/>
  <c r="K60" i="22" s="1"/>
  <c r="K61" i="22" s="1"/>
  <c r="K62" i="22" s="1"/>
  <c r="K63" i="22" s="1"/>
  <c r="K64" i="22" s="1"/>
  <c r="K65" i="22" s="1"/>
  <c r="K66" i="22" s="1"/>
  <c r="K67" i="22" s="1"/>
  <c r="K68" i="22" s="1"/>
  <c r="K69" i="22" s="1"/>
  <c r="K70" i="22" s="1"/>
  <c r="K71" i="22" s="1"/>
  <c r="K72" i="22" s="1"/>
  <c r="K73" i="22" s="1"/>
  <c r="K74" i="22" s="1"/>
  <c r="K75" i="22" s="1"/>
  <c r="K76" i="22" s="1"/>
  <c r="K77" i="22" s="1"/>
  <c r="K78" i="22" s="1"/>
  <c r="K79" i="22" s="1"/>
  <c r="K80" i="22" s="1"/>
  <c r="K81" i="22" s="1"/>
  <c r="K82" i="22" s="1"/>
  <c r="K83" i="22" s="1"/>
  <c r="K84" i="22" s="1"/>
  <c r="K85" i="22" s="1"/>
  <c r="K86" i="22" s="1"/>
  <c r="K87" i="22" s="1"/>
  <c r="K88" i="22" s="1"/>
  <c r="K89" i="22" s="1"/>
  <c r="K90" i="22" s="1"/>
  <c r="K91" i="22" s="1"/>
  <c r="K92" i="22" s="1"/>
  <c r="K93" i="22" s="1"/>
  <c r="K94" i="22" s="1"/>
  <c r="K95" i="22" s="1"/>
  <c r="K96" i="22" s="1"/>
  <c r="K97" i="22" s="1"/>
  <c r="K98" i="22" s="1"/>
  <c r="K99" i="22" s="1"/>
  <c r="K100" i="22" s="1"/>
  <c r="K101" i="22" s="1"/>
  <c r="K102" i="22" s="1"/>
  <c r="K103" i="22" s="1"/>
  <c r="K104" i="22" s="1"/>
  <c r="K105" i="22" s="1"/>
  <c r="K106" i="22" s="1"/>
  <c r="K107" i="22" s="1"/>
  <c r="K108" i="22" s="1"/>
  <c r="K109" i="22" s="1"/>
  <c r="K110" i="22" s="1"/>
  <c r="K111" i="22" s="1"/>
  <c r="K112" i="22" s="1"/>
  <c r="K113" i="22" s="1"/>
  <c r="K114" i="22" s="1"/>
  <c r="K115" i="22" s="1"/>
  <c r="K116" i="22" s="1"/>
  <c r="K117" i="22" s="1"/>
  <c r="K118" i="22" s="1"/>
  <c r="K119" i="22" s="1"/>
  <c r="K120" i="22" s="1"/>
  <c r="K121" i="22" s="1"/>
  <c r="K122" i="22" s="1"/>
  <c r="K123" i="22" s="1"/>
  <c r="K124" i="22" s="1"/>
  <c r="K125" i="22" s="1"/>
  <c r="K126" i="22" s="1"/>
  <c r="K127" i="22" s="1"/>
  <c r="K128" i="22" s="1"/>
  <c r="K129" i="22" s="1"/>
  <c r="K130" i="22" s="1"/>
  <c r="K131" i="22" s="1"/>
  <c r="K132" i="22" s="1"/>
  <c r="K133" i="22" s="1"/>
  <c r="K134" i="22" s="1"/>
  <c r="K135" i="22" s="1"/>
  <c r="K136" i="22" s="1"/>
  <c r="K137" i="22" s="1"/>
  <c r="K138" i="22" s="1"/>
  <c r="K139" i="22" s="1"/>
  <c r="K140" i="22" s="1"/>
  <c r="K141" i="22" s="1"/>
  <c r="K142" i="22" s="1"/>
  <c r="K143" i="22" s="1"/>
  <c r="K144" i="22" s="1"/>
  <c r="K145" i="22" s="1"/>
  <c r="K146" i="22" s="1"/>
  <c r="K147" i="22" s="1"/>
  <c r="K148" i="22" s="1"/>
  <c r="K149" i="22" s="1"/>
  <c r="K150" i="22" s="1"/>
  <c r="K151" i="22" s="1"/>
  <c r="K152" i="22" s="1"/>
  <c r="K153" i="22" s="1"/>
  <c r="K154" i="22" s="1"/>
  <c r="K155" i="22" s="1"/>
  <c r="K156" i="22" s="1"/>
  <c r="K157" i="22" s="1"/>
  <c r="K158" i="22" s="1"/>
  <c r="K159" i="22" s="1"/>
  <c r="K160" i="22" s="1"/>
  <c r="K161" i="22" s="1"/>
  <c r="K162" i="22" s="1"/>
  <c r="K163" i="22" s="1"/>
  <c r="K164" i="22" s="1"/>
  <c r="K165" i="22" s="1"/>
  <c r="K166" i="22" s="1"/>
  <c r="K167" i="22" s="1"/>
  <c r="K168" i="22" s="1"/>
  <c r="K169" i="22" s="1"/>
  <c r="K170" i="22" s="1"/>
  <c r="K171" i="22" s="1"/>
  <c r="K172" i="22" s="1"/>
  <c r="K173" i="22" s="1"/>
  <c r="K174" i="22" s="1"/>
  <c r="K175" i="22" s="1"/>
  <c r="K176" i="22" s="1"/>
  <c r="K177" i="22" s="1"/>
  <c r="K178" i="22" s="1"/>
  <c r="K179" i="22" s="1"/>
  <c r="K180" i="22" s="1"/>
  <c r="K181" i="22" s="1"/>
  <c r="K182" i="22" s="1"/>
  <c r="K183" i="22" s="1"/>
  <c r="K184" i="22" s="1"/>
  <c r="K185" i="22" s="1"/>
  <c r="K186" i="22" s="1"/>
  <c r="K187" i="22" s="1"/>
  <c r="K188" i="22" s="1"/>
  <c r="K189" i="22" s="1"/>
  <c r="K190" i="22" s="1"/>
  <c r="K191" i="22" s="1"/>
  <c r="K192" i="22" s="1"/>
  <c r="K193" i="22" s="1"/>
  <c r="K194" i="22" s="1"/>
  <c r="K195" i="22" s="1"/>
  <c r="K196" i="22" s="1"/>
  <c r="K197" i="22" s="1"/>
  <c r="K198" i="22" s="1"/>
  <c r="K199" i="22" s="1"/>
  <c r="K200" i="22" s="1"/>
  <c r="K201" i="22" s="1"/>
  <c r="K202" i="22" s="1"/>
  <c r="K203" i="22" s="1"/>
  <c r="K204" i="22" s="1"/>
  <c r="K205" i="22" s="1"/>
  <c r="K206" i="22" s="1"/>
  <c r="K207" i="22" s="1"/>
  <c r="K208" i="22" s="1"/>
  <c r="K209" i="22" s="1"/>
  <c r="K210" i="22" s="1"/>
  <c r="K211" i="22" s="1"/>
  <c r="K212" i="22" s="1"/>
  <c r="K213" i="22" s="1"/>
  <c r="K214" i="22" s="1"/>
  <c r="K215" i="22" s="1"/>
  <c r="K216" i="22" s="1"/>
  <c r="K217" i="22" s="1"/>
  <c r="K218" i="22" s="1"/>
  <c r="K219" i="22" s="1"/>
  <c r="K220" i="22" s="1"/>
  <c r="K221" i="22" s="1"/>
  <c r="K222" i="22" s="1"/>
  <c r="K223" i="22" s="1"/>
  <c r="K224" i="22" s="1"/>
  <c r="K225" i="22" s="1"/>
  <c r="K226" i="22" s="1"/>
  <c r="K227" i="22" s="1"/>
  <c r="K228" i="22" s="1"/>
  <c r="K229" i="22" s="1"/>
  <c r="K230" i="22" s="1"/>
  <c r="K231" i="22" s="1"/>
  <c r="K232" i="22" s="1"/>
  <c r="K233" i="22" s="1"/>
  <c r="K234" i="22" s="1"/>
  <c r="K235" i="22" s="1"/>
  <c r="K236" i="22" s="1"/>
  <c r="K237" i="22" s="1"/>
  <c r="K238" i="22" s="1"/>
  <c r="K239" i="22" s="1"/>
  <c r="K240" i="22" s="1"/>
  <c r="K241" i="22" s="1"/>
  <c r="K242" i="22" s="1"/>
  <c r="K243" i="22" s="1"/>
  <c r="K244" i="22" s="1"/>
  <c r="K245" i="22" s="1"/>
  <c r="K246" i="22" s="1"/>
  <c r="K247" i="22" s="1"/>
  <c r="K248" i="22" s="1"/>
  <c r="K249" i="22" s="1"/>
  <c r="K250" i="22" s="1"/>
  <c r="K251" i="22" s="1"/>
  <c r="K252" i="22" s="1"/>
  <c r="K253" i="22" s="1"/>
  <c r="K254" i="22" s="1"/>
  <c r="K255" i="22" s="1"/>
  <c r="K256" i="22" s="1"/>
  <c r="K257" i="22" s="1"/>
  <c r="K258" i="22" s="1"/>
  <c r="K259" i="22" s="1"/>
  <c r="K260" i="22" s="1"/>
  <c r="K261" i="22" s="1"/>
  <c r="K262" i="22" s="1"/>
  <c r="K263" i="22" s="1"/>
  <c r="K264" i="22" s="1"/>
  <c r="K265" i="22" s="1"/>
  <c r="K266" i="22" s="1"/>
  <c r="K267" i="22" s="1"/>
  <c r="K268" i="22" s="1"/>
  <c r="K269" i="22" s="1"/>
  <c r="K270" i="22" s="1"/>
  <c r="K271" i="22" s="1"/>
  <c r="K272" i="22" s="1"/>
  <c r="K273" i="22" s="1"/>
  <c r="K274" i="22" s="1"/>
  <c r="K275" i="22" s="1"/>
  <c r="K276" i="22" s="1"/>
  <c r="K277" i="22" s="1"/>
  <c r="K278" i="22" s="1"/>
  <c r="K279" i="22" s="1"/>
  <c r="K280" i="22" s="1"/>
  <c r="K281" i="22" s="1"/>
  <c r="K282" i="22" s="1"/>
  <c r="K283" i="22" s="1"/>
  <c r="K284" i="22" s="1"/>
  <c r="K285" i="22" s="1"/>
  <c r="K286" i="22" s="1"/>
  <c r="K287" i="22" s="1"/>
  <c r="K288" i="22" s="1"/>
  <c r="K289" i="22" s="1"/>
  <c r="K290" i="22" s="1"/>
  <c r="K291" i="22" s="1"/>
  <c r="K292" i="22" s="1"/>
  <c r="K293" i="22" s="1"/>
  <c r="K294" i="22" s="1"/>
  <c r="K295" i="22" s="1"/>
  <c r="K296" i="22" s="1"/>
  <c r="K297" i="22" s="1"/>
  <c r="K298" i="22" s="1"/>
  <c r="K299" i="22" s="1"/>
  <c r="K300" i="22" s="1"/>
  <c r="K301" i="22" s="1"/>
  <c r="K302" i="22" s="1"/>
  <c r="K303" i="22" s="1"/>
  <c r="K304" i="22" s="1"/>
  <c r="K305" i="22" s="1"/>
  <c r="K306" i="22" s="1"/>
  <c r="K307" i="22" s="1"/>
  <c r="K308" i="22" s="1"/>
  <c r="K309" i="22" s="1"/>
  <c r="K310" i="22" s="1"/>
  <c r="K311" i="22" s="1"/>
  <c r="K312" i="22" s="1"/>
  <c r="K313" i="22" s="1"/>
  <c r="K314" i="22" s="1"/>
  <c r="K315" i="22" s="1"/>
  <c r="K316" i="22" s="1"/>
  <c r="K317" i="22" s="1"/>
  <c r="K318" i="22" s="1"/>
  <c r="K319" i="22" s="1"/>
  <c r="K320" i="22" s="1"/>
  <c r="K321" i="22" s="1"/>
  <c r="K322" i="22" s="1"/>
  <c r="K323" i="22" s="1"/>
  <c r="K324" i="22" s="1"/>
  <c r="K325" i="22" s="1"/>
  <c r="K326" i="22" s="1"/>
  <c r="K327" i="22" s="1"/>
  <c r="K328" i="22" s="1"/>
  <c r="K329" i="22" s="1"/>
  <c r="K330" i="22" s="1"/>
  <c r="K331" i="22" s="1"/>
  <c r="K332" i="22" s="1"/>
  <c r="K333" i="22" s="1"/>
  <c r="K334" i="22" s="1"/>
  <c r="K335" i="22" s="1"/>
  <c r="K336" i="22" s="1"/>
  <c r="K337" i="22" s="1"/>
  <c r="K338" i="22" s="1"/>
  <c r="K339" i="22" s="1"/>
  <c r="K340" i="22" s="1"/>
  <c r="K341" i="22" s="1"/>
  <c r="K342" i="22" s="1"/>
  <c r="K343" i="22" s="1"/>
  <c r="K344" i="22" s="1"/>
  <c r="K345" i="22" s="1"/>
  <c r="K346" i="22" s="1"/>
  <c r="K347" i="22" s="1"/>
  <c r="K348" i="22" s="1"/>
  <c r="K349" i="22" s="1"/>
  <c r="K350" i="22" s="1"/>
  <c r="K351" i="22" s="1"/>
  <c r="K352" i="22" s="1"/>
  <c r="K353" i="22" s="1"/>
  <c r="K354" i="22" s="1"/>
  <c r="K355" i="22" s="1"/>
  <c r="K356" i="22" s="1"/>
  <c r="K357" i="22" s="1"/>
  <c r="K358" i="22" s="1"/>
  <c r="K359" i="22" s="1"/>
  <c r="K360" i="22" s="1"/>
  <c r="K361" i="22" s="1"/>
  <c r="K362" i="22" s="1"/>
  <c r="K363" i="22" s="1"/>
  <c r="K364" i="22" s="1"/>
  <c r="K365" i="22" s="1"/>
  <c r="K366" i="22" s="1"/>
  <c r="K367" i="22" s="1"/>
  <c r="K368" i="22" s="1"/>
  <c r="K369" i="22" s="1"/>
  <c r="K370" i="22" s="1"/>
  <c r="K371" i="22" s="1"/>
  <c r="K372" i="22" s="1"/>
  <c r="K373" i="22" s="1"/>
  <c r="K374" i="22" s="1"/>
  <c r="K375" i="22" s="1"/>
  <c r="K376" i="22" s="1"/>
  <c r="K377" i="22" s="1"/>
  <c r="K378" i="22" s="1"/>
  <c r="K379" i="22" s="1"/>
  <c r="K380" i="22" s="1"/>
  <c r="K381" i="22" s="1"/>
  <c r="K382" i="22" s="1"/>
  <c r="K383" i="22" s="1"/>
  <c r="K384" i="22" s="1"/>
  <c r="K385" i="22" s="1"/>
  <c r="K386" i="22" s="1"/>
  <c r="K387" i="22" s="1"/>
  <c r="K388" i="22" s="1"/>
  <c r="K389" i="22" s="1"/>
  <c r="K390" i="22" s="1"/>
  <c r="K391" i="22" s="1"/>
  <c r="K392" i="22" s="1"/>
  <c r="K393" i="22" s="1"/>
  <c r="K394" i="22" s="1"/>
  <c r="K395" i="22" s="1"/>
  <c r="K396" i="22" s="1"/>
  <c r="K397" i="22" s="1"/>
  <c r="K398" i="22" s="1"/>
  <c r="K399" i="22" s="1"/>
  <c r="K400" i="22" s="1"/>
  <c r="K401" i="22" s="1"/>
  <c r="K402" i="22" s="1"/>
  <c r="K403" i="22" s="1"/>
  <c r="K404" i="22" s="1"/>
  <c r="K405" i="22" s="1"/>
  <c r="K406" i="22" s="1"/>
  <c r="K407" i="22" s="1"/>
  <c r="K408" i="22" s="1"/>
  <c r="K409" i="22" s="1"/>
  <c r="K410" i="22" s="1"/>
  <c r="K411" i="22" s="1"/>
  <c r="K412" i="22" s="1"/>
  <c r="K413" i="22" s="1"/>
  <c r="K414" i="22" s="1"/>
  <c r="K415" i="22" s="1"/>
  <c r="K416" i="22" s="1"/>
  <c r="K417" i="22" s="1"/>
  <c r="K418" i="22" s="1"/>
  <c r="K419" i="22" s="1"/>
  <c r="K420" i="22" s="1"/>
  <c r="K421" i="22" s="1"/>
  <c r="K422" i="22" s="1"/>
  <c r="K423" i="22" s="1"/>
  <c r="K424" i="22" s="1"/>
  <c r="K425" i="22" s="1"/>
  <c r="K426" i="22" s="1"/>
  <c r="K427" i="22" s="1"/>
  <c r="K428" i="22" s="1"/>
  <c r="K429" i="22" s="1"/>
  <c r="K430" i="22" s="1"/>
  <c r="K431" i="22" s="1"/>
  <c r="K432" i="22" s="1"/>
  <c r="K433" i="22" s="1"/>
  <c r="K434" i="22" s="1"/>
  <c r="K435" i="22" s="1"/>
  <c r="K436" i="22" s="1"/>
  <c r="K437" i="22" s="1"/>
  <c r="K438" i="22" s="1"/>
  <c r="K439" i="22" s="1"/>
  <c r="K440" i="22" s="1"/>
  <c r="K441" i="22" s="1"/>
  <c r="K442" i="22" s="1"/>
  <c r="K443" i="22" s="1"/>
  <c r="K444" i="22" s="1"/>
  <c r="K445" i="22" s="1"/>
  <c r="K446" i="22" s="1"/>
  <c r="K447" i="22" s="1"/>
  <c r="K448" i="22" s="1"/>
  <c r="K449" i="22" s="1"/>
  <c r="K450" i="22" s="1"/>
  <c r="K451" i="22" s="1"/>
  <c r="K452" i="22" s="1"/>
  <c r="K453" i="22" s="1"/>
  <c r="K454" i="22" s="1"/>
  <c r="K455" i="22" s="1"/>
  <c r="K456" i="22" s="1"/>
  <c r="K457" i="22" s="1"/>
  <c r="K458" i="22" s="1"/>
  <c r="K459" i="22" s="1"/>
  <c r="K460" i="22" s="1"/>
  <c r="K461" i="22" s="1"/>
  <c r="K462" i="22" s="1"/>
  <c r="K463" i="22" s="1"/>
  <c r="K464" i="22" s="1"/>
  <c r="K465" i="22" s="1"/>
  <c r="K466" i="22" s="1"/>
  <c r="K467" i="22" s="1"/>
  <c r="K468" i="22" s="1"/>
  <c r="K469" i="22" s="1"/>
  <c r="K470" i="22" s="1"/>
  <c r="K471" i="22" s="1"/>
  <c r="K472" i="22" s="1"/>
  <c r="K473" i="22" s="1"/>
  <c r="K474" i="22" s="1"/>
  <c r="K475" i="22" s="1"/>
  <c r="K476" i="22" s="1"/>
  <c r="K477" i="22" s="1"/>
  <c r="K478" i="22" s="1"/>
  <c r="K479" i="22" s="1"/>
  <c r="K480" i="22" s="1"/>
  <c r="K481" i="22" s="1"/>
  <c r="K482" i="22" s="1"/>
  <c r="K483" i="22" s="1"/>
  <c r="K484" i="22" s="1"/>
  <c r="K485" i="22" s="1"/>
  <c r="K486" i="22" s="1"/>
  <c r="K487" i="22" s="1"/>
  <c r="K488" i="22" s="1"/>
  <c r="K489" i="22" s="1"/>
  <c r="K490" i="22" s="1"/>
  <c r="K491" i="22" s="1"/>
  <c r="K492" i="22" s="1"/>
  <c r="K493" i="22" s="1"/>
  <c r="K494" i="22" s="1"/>
  <c r="K495" i="22" s="1"/>
  <c r="K496" i="22" s="1"/>
  <c r="K497" i="22" s="1"/>
  <c r="K498" i="22" s="1"/>
  <c r="K499" i="22" s="1"/>
  <c r="K500" i="22" s="1"/>
  <c r="K501" i="22" s="1"/>
  <c r="K502" i="22" s="1"/>
  <c r="K503" i="22" s="1"/>
  <c r="K504" i="22" s="1"/>
  <c r="K505" i="22" s="1"/>
  <c r="K506" i="22" s="1"/>
  <c r="K507" i="22" s="1"/>
  <c r="K508" i="22" s="1"/>
  <c r="K509" i="22" s="1"/>
  <c r="K510" i="22" s="1"/>
  <c r="K511" i="22" s="1"/>
  <c r="K512" i="22" s="1"/>
  <c r="K513" i="22" s="1"/>
  <c r="K514" i="22" s="1"/>
  <c r="K515" i="22" s="1"/>
  <c r="K516" i="22" s="1"/>
  <c r="K517" i="22" s="1"/>
  <c r="K518" i="22" s="1"/>
  <c r="K519" i="22" s="1"/>
  <c r="K520" i="22" s="1"/>
  <c r="K521" i="22" s="1"/>
  <c r="K522" i="22" s="1"/>
  <c r="K523" i="22" s="1"/>
  <c r="K524" i="22" s="1"/>
  <c r="K525" i="22" s="1"/>
  <c r="K526" i="22" s="1"/>
  <c r="K527" i="22" s="1"/>
  <c r="K528" i="22" s="1"/>
  <c r="K529" i="22" s="1"/>
  <c r="K530" i="22" s="1"/>
  <c r="K531" i="22" s="1"/>
  <c r="K532" i="22" s="1"/>
  <c r="K533" i="22" s="1"/>
  <c r="K534" i="22" s="1"/>
  <c r="K535" i="22" s="1"/>
  <c r="K536" i="22" s="1"/>
  <c r="K537" i="22" s="1"/>
  <c r="K538" i="22" s="1"/>
  <c r="K539" i="22" s="1"/>
  <c r="K540" i="22" s="1"/>
  <c r="K541" i="22" s="1"/>
  <c r="K542" i="22" s="1"/>
  <c r="K543" i="22" s="1"/>
  <c r="K544" i="22" s="1"/>
  <c r="K545" i="22" s="1"/>
  <c r="K546" i="22" s="1"/>
  <c r="K547" i="22" s="1"/>
  <c r="K548" i="22" s="1"/>
  <c r="K549" i="22" s="1"/>
  <c r="K550" i="22" s="1"/>
  <c r="K551" i="22" s="1"/>
  <c r="K552" i="22" s="1"/>
  <c r="K553" i="22" s="1"/>
  <c r="K554" i="22" s="1"/>
  <c r="K555" i="22" s="1"/>
  <c r="K556" i="22" s="1"/>
  <c r="K557" i="22" s="1"/>
  <c r="K558" i="22" s="1"/>
  <c r="K559" i="22" s="1"/>
  <c r="K560" i="22" s="1"/>
  <c r="K561" i="22" s="1"/>
  <c r="K562" i="22" s="1"/>
  <c r="K563" i="22" s="1"/>
  <c r="K564" i="22" s="1"/>
  <c r="K565" i="22" s="1"/>
  <c r="K566" i="22" s="1"/>
  <c r="K567" i="22" s="1"/>
  <c r="K568" i="22" s="1"/>
  <c r="K569" i="22" s="1"/>
  <c r="K570" i="22" s="1"/>
  <c r="K571" i="22" s="1"/>
  <c r="K572" i="22" s="1"/>
  <c r="K573" i="22" s="1"/>
  <c r="K574" i="22" s="1"/>
  <c r="K575" i="22" s="1"/>
  <c r="K576" i="22" s="1"/>
  <c r="K577" i="22" s="1"/>
  <c r="K578" i="22" s="1"/>
  <c r="K579" i="22" s="1"/>
  <c r="K580" i="22" s="1"/>
  <c r="K581" i="22" s="1"/>
  <c r="K582" i="22" s="1"/>
  <c r="K583" i="22" s="1"/>
  <c r="K584" i="22" s="1"/>
  <c r="K585" i="22" s="1"/>
  <c r="K586" i="22" s="1"/>
  <c r="K587" i="22" s="1"/>
  <c r="K588" i="22" s="1"/>
  <c r="K589" i="22" s="1"/>
  <c r="K590" i="22" s="1"/>
  <c r="K591" i="22" s="1"/>
  <c r="K592" i="22" s="1"/>
  <c r="K593" i="22" s="1"/>
  <c r="K594" i="22" s="1"/>
  <c r="K595" i="22" s="1"/>
  <c r="K596" i="22" s="1"/>
  <c r="K597" i="22" s="1"/>
  <c r="K598" i="22" s="1"/>
  <c r="K599" i="22" s="1"/>
  <c r="K600" i="22" s="1"/>
  <c r="K601" i="22" s="1"/>
  <c r="K602" i="22" s="1"/>
  <c r="K603" i="22" s="1"/>
  <c r="K604" i="22" s="1"/>
  <c r="K605" i="22" s="1"/>
  <c r="K606" i="22" s="1"/>
  <c r="K607" i="22" s="1"/>
  <c r="K608" i="22" s="1"/>
  <c r="K609" i="22" s="1"/>
  <c r="K610" i="22" s="1"/>
  <c r="K611" i="22" s="1"/>
  <c r="K612" i="22" s="1"/>
  <c r="K613" i="22" s="1"/>
  <c r="K614" i="22" s="1"/>
  <c r="K615" i="22" s="1"/>
  <c r="K616" i="22" s="1"/>
  <c r="K617" i="22" s="1"/>
  <c r="K618" i="22" s="1"/>
  <c r="K619" i="22" s="1"/>
  <c r="K620" i="22" s="1"/>
  <c r="K621" i="22" s="1"/>
  <c r="K622" i="22" s="1"/>
  <c r="K623" i="22" s="1"/>
  <c r="K624" i="22" s="1"/>
  <c r="K625" i="22" s="1"/>
  <c r="K626" i="22" s="1"/>
  <c r="K627" i="22" s="1"/>
  <c r="I4" i="22"/>
  <c r="I5" i="22" s="1"/>
  <c r="I6" i="22" s="1"/>
  <c r="I7" i="22" s="1"/>
  <c r="I8" i="22" s="1"/>
  <c r="I9" i="22" s="1"/>
  <c r="I10" i="22" s="1"/>
  <c r="I11" i="22" s="1"/>
  <c r="I12" i="22" s="1"/>
  <c r="I13" i="22" s="1"/>
  <c r="I14" i="22" s="1"/>
  <c r="I15" i="22" s="1"/>
  <c r="I16" i="22" s="1"/>
  <c r="I17" i="22" s="1"/>
  <c r="I18" i="22" s="1"/>
  <c r="I19" i="22" s="1"/>
  <c r="I20" i="22" s="1"/>
  <c r="I21" i="22" s="1"/>
  <c r="I22" i="22" s="1"/>
  <c r="I23" i="22" s="1"/>
  <c r="I24" i="22" s="1"/>
  <c r="I25" i="22" s="1"/>
  <c r="I26" i="22" s="1"/>
  <c r="I27" i="22" s="1"/>
  <c r="I28" i="22" s="1"/>
  <c r="I29" i="22" s="1"/>
  <c r="I30" i="22" s="1"/>
  <c r="I31" i="22" s="1"/>
  <c r="I32" i="22" s="1"/>
  <c r="I33" i="22" s="1"/>
  <c r="I34" i="22" s="1"/>
  <c r="I35" i="22" s="1"/>
  <c r="I36" i="22" s="1"/>
  <c r="I37" i="22" s="1"/>
  <c r="I38" i="22" s="1"/>
  <c r="I39" i="22" s="1"/>
  <c r="I40" i="22" s="1"/>
  <c r="I41" i="22" s="1"/>
  <c r="I42" i="22" s="1"/>
  <c r="I43" i="22" s="1"/>
  <c r="I44" i="22" s="1"/>
  <c r="I45" i="22" s="1"/>
  <c r="I46" i="22" s="1"/>
  <c r="I47" i="22" s="1"/>
  <c r="I48" i="22" s="1"/>
  <c r="I49" i="22" s="1"/>
  <c r="I50" i="22" s="1"/>
  <c r="I51" i="22" s="1"/>
  <c r="I52" i="22" s="1"/>
  <c r="I53" i="22" s="1"/>
  <c r="I54" i="22" s="1"/>
  <c r="I55" i="22" s="1"/>
  <c r="I56" i="22" s="1"/>
  <c r="I57" i="22" s="1"/>
  <c r="I58" i="22" s="1"/>
  <c r="I59" i="22" s="1"/>
  <c r="I60" i="22" s="1"/>
  <c r="I61" i="22" s="1"/>
  <c r="I62" i="22" s="1"/>
  <c r="I63" i="22" s="1"/>
  <c r="I64" i="22" s="1"/>
  <c r="I65" i="22" s="1"/>
  <c r="I66" i="22" s="1"/>
  <c r="I67" i="22" s="1"/>
  <c r="I68" i="22" s="1"/>
  <c r="I69" i="22" s="1"/>
  <c r="I70" i="22" s="1"/>
  <c r="I71" i="22" s="1"/>
  <c r="I72" i="22" s="1"/>
  <c r="I73" i="22" s="1"/>
  <c r="I74" i="22" s="1"/>
  <c r="I75" i="22" s="1"/>
  <c r="I76" i="22" s="1"/>
  <c r="I77" i="22" s="1"/>
  <c r="I78" i="22" s="1"/>
  <c r="I79" i="22" s="1"/>
  <c r="I80" i="22" s="1"/>
  <c r="I81" i="22" s="1"/>
  <c r="I82" i="22" s="1"/>
  <c r="I83" i="22" s="1"/>
  <c r="I84" i="22" s="1"/>
  <c r="I85" i="22" s="1"/>
  <c r="I86" i="22" s="1"/>
  <c r="I87" i="22" s="1"/>
  <c r="I88" i="22" s="1"/>
  <c r="I89" i="22" s="1"/>
  <c r="I90" i="22" s="1"/>
  <c r="I91" i="22" s="1"/>
  <c r="I92" i="22" s="1"/>
  <c r="I93" i="22" s="1"/>
  <c r="I94" i="22" s="1"/>
  <c r="I95" i="22" s="1"/>
  <c r="I96" i="22" s="1"/>
  <c r="I97" i="22" s="1"/>
  <c r="I98" i="22" s="1"/>
  <c r="I99" i="22" s="1"/>
  <c r="I100" i="22" s="1"/>
  <c r="I101" i="22" s="1"/>
  <c r="I102" i="22" s="1"/>
  <c r="I103" i="22" s="1"/>
  <c r="I104" i="22" s="1"/>
  <c r="I105" i="22" s="1"/>
  <c r="I106" i="22" s="1"/>
  <c r="I107" i="22" s="1"/>
  <c r="I108" i="22" s="1"/>
  <c r="I109" i="22" s="1"/>
  <c r="I110" i="22" s="1"/>
  <c r="I111" i="22" s="1"/>
  <c r="I112" i="22" s="1"/>
  <c r="I113" i="22" s="1"/>
  <c r="I114" i="22" s="1"/>
  <c r="I115" i="22" s="1"/>
  <c r="I116" i="22" s="1"/>
  <c r="I117" i="22" s="1"/>
  <c r="I118" i="22" s="1"/>
  <c r="I119" i="22" s="1"/>
  <c r="I120" i="22" s="1"/>
  <c r="I121" i="22" s="1"/>
  <c r="I122" i="22" s="1"/>
  <c r="I123" i="22" s="1"/>
  <c r="I124" i="22" s="1"/>
  <c r="I125" i="22" s="1"/>
  <c r="I126" i="22" s="1"/>
  <c r="I127" i="22" s="1"/>
  <c r="I128" i="22" s="1"/>
  <c r="I129" i="22" s="1"/>
  <c r="I130" i="22" s="1"/>
  <c r="I131" i="22" s="1"/>
  <c r="I132" i="22" s="1"/>
  <c r="I133" i="22" s="1"/>
  <c r="I134" i="22" s="1"/>
  <c r="I135" i="22" s="1"/>
  <c r="I136" i="22" s="1"/>
  <c r="I137" i="22" s="1"/>
  <c r="I138" i="22" s="1"/>
  <c r="I139" i="22" s="1"/>
  <c r="I140" i="22" s="1"/>
  <c r="I141" i="22" s="1"/>
  <c r="I142" i="22" s="1"/>
  <c r="I143" i="22" s="1"/>
  <c r="I144" i="22" s="1"/>
  <c r="I145" i="22" s="1"/>
  <c r="I146" i="22" s="1"/>
  <c r="I147" i="22" s="1"/>
  <c r="I148" i="22" s="1"/>
  <c r="I149" i="22" s="1"/>
  <c r="I150" i="22" s="1"/>
  <c r="I151" i="22" s="1"/>
  <c r="I152" i="22" s="1"/>
  <c r="I153" i="22" s="1"/>
  <c r="I154" i="22" s="1"/>
  <c r="I155" i="22" s="1"/>
  <c r="I156" i="22" s="1"/>
  <c r="I157" i="22" s="1"/>
  <c r="I158" i="22" s="1"/>
  <c r="I159" i="22" s="1"/>
  <c r="I160" i="22" s="1"/>
  <c r="I161" i="22" s="1"/>
  <c r="I162" i="22" s="1"/>
  <c r="I163" i="22" s="1"/>
  <c r="I164" i="22" s="1"/>
  <c r="I165" i="22" s="1"/>
  <c r="I166" i="22" s="1"/>
  <c r="I167" i="22" s="1"/>
  <c r="I168" i="22" s="1"/>
  <c r="I169" i="22" s="1"/>
  <c r="I170" i="22" s="1"/>
  <c r="I171" i="22" s="1"/>
  <c r="I172" i="22" s="1"/>
  <c r="I173" i="22" s="1"/>
  <c r="I174" i="22" s="1"/>
  <c r="I175" i="22" s="1"/>
  <c r="I176" i="22" s="1"/>
  <c r="I177" i="22" s="1"/>
  <c r="I178" i="22" s="1"/>
  <c r="I179" i="22" s="1"/>
  <c r="I180" i="22" s="1"/>
  <c r="I181" i="22" s="1"/>
  <c r="I182" i="22" s="1"/>
  <c r="I183" i="22" s="1"/>
  <c r="I184" i="22" s="1"/>
  <c r="I185" i="22" s="1"/>
  <c r="I186" i="22" s="1"/>
  <c r="I187" i="22" s="1"/>
  <c r="I188" i="22" s="1"/>
  <c r="I189" i="22" s="1"/>
  <c r="I190" i="22" s="1"/>
  <c r="I191" i="22" s="1"/>
  <c r="I192" i="22" s="1"/>
  <c r="I193" i="22" s="1"/>
  <c r="I194" i="22" s="1"/>
  <c r="I195" i="22" s="1"/>
  <c r="I196" i="22" s="1"/>
  <c r="I197" i="22" s="1"/>
  <c r="I198" i="22" s="1"/>
  <c r="I199" i="22" s="1"/>
  <c r="I200" i="22" s="1"/>
  <c r="I201" i="22" s="1"/>
  <c r="I202" i="22" s="1"/>
  <c r="I203" i="22" s="1"/>
  <c r="I204" i="22" s="1"/>
  <c r="I205" i="22" s="1"/>
  <c r="I206" i="22" s="1"/>
  <c r="I207" i="22" s="1"/>
  <c r="I208" i="22" s="1"/>
  <c r="I209" i="22" s="1"/>
  <c r="I210" i="22" s="1"/>
  <c r="I211" i="22" s="1"/>
  <c r="I212" i="22" s="1"/>
  <c r="I213" i="22" s="1"/>
  <c r="I214" i="22" s="1"/>
  <c r="I215" i="22" s="1"/>
  <c r="I216" i="22" s="1"/>
  <c r="I217" i="22" s="1"/>
  <c r="I218" i="22" s="1"/>
  <c r="I219" i="22" s="1"/>
  <c r="I220" i="22" s="1"/>
  <c r="I221" i="22" s="1"/>
  <c r="I222" i="22" s="1"/>
  <c r="I223" i="22" s="1"/>
  <c r="I224" i="22" s="1"/>
  <c r="I225" i="22" s="1"/>
  <c r="I226" i="22" s="1"/>
  <c r="I227" i="22" s="1"/>
  <c r="I228" i="22" s="1"/>
  <c r="I229" i="22" s="1"/>
  <c r="I230" i="22" s="1"/>
  <c r="I231" i="22" s="1"/>
  <c r="I232" i="22" s="1"/>
  <c r="I233" i="22" s="1"/>
  <c r="I234" i="22" s="1"/>
  <c r="I235" i="22" s="1"/>
  <c r="I236" i="22" s="1"/>
  <c r="I237" i="22" s="1"/>
  <c r="I238" i="22" s="1"/>
  <c r="I239" i="22" s="1"/>
  <c r="I240" i="22" s="1"/>
  <c r="I241" i="22" s="1"/>
  <c r="I242" i="22" s="1"/>
  <c r="I243" i="22" s="1"/>
  <c r="I244" i="22" s="1"/>
  <c r="I245" i="22" s="1"/>
  <c r="I246" i="22" s="1"/>
  <c r="I247" i="22" s="1"/>
  <c r="I248" i="22" s="1"/>
  <c r="I249" i="22" s="1"/>
  <c r="I250" i="22" s="1"/>
  <c r="I251" i="22" s="1"/>
  <c r="I252" i="22" s="1"/>
  <c r="I253" i="22" s="1"/>
  <c r="I254" i="22" s="1"/>
  <c r="I255" i="22" s="1"/>
  <c r="I256" i="22" s="1"/>
  <c r="I257" i="22" s="1"/>
  <c r="I258" i="22" s="1"/>
  <c r="I259" i="22" s="1"/>
  <c r="I260" i="22" s="1"/>
  <c r="I261" i="22" s="1"/>
  <c r="I262" i="22" s="1"/>
  <c r="I263" i="22" s="1"/>
  <c r="I264" i="22" s="1"/>
  <c r="I265" i="22" s="1"/>
  <c r="I266" i="22" s="1"/>
  <c r="I267" i="22" s="1"/>
  <c r="I268" i="22" s="1"/>
  <c r="I269" i="22" s="1"/>
  <c r="I270" i="22" s="1"/>
  <c r="I271" i="22" s="1"/>
  <c r="I272" i="22" s="1"/>
  <c r="I273" i="22" s="1"/>
  <c r="I274" i="22" s="1"/>
  <c r="I275" i="22" s="1"/>
  <c r="I276" i="22" s="1"/>
  <c r="I277" i="22" s="1"/>
  <c r="I278" i="22" s="1"/>
  <c r="I279" i="22" s="1"/>
  <c r="I280" i="22" s="1"/>
  <c r="I281" i="22" s="1"/>
  <c r="I282" i="22" s="1"/>
  <c r="I283" i="22" s="1"/>
  <c r="I284" i="22" s="1"/>
  <c r="I285" i="22" s="1"/>
  <c r="I286" i="22" s="1"/>
  <c r="I287" i="22" s="1"/>
  <c r="I288" i="22" s="1"/>
  <c r="I289" i="22" s="1"/>
  <c r="I290" i="22" s="1"/>
  <c r="I291" i="22" s="1"/>
  <c r="I292" i="22" s="1"/>
  <c r="I293" i="22" s="1"/>
  <c r="I294" i="22" s="1"/>
  <c r="I295" i="22" s="1"/>
  <c r="I296" i="22" s="1"/>
  <c r="I297" i="22" s="1"/>
  <c r="I298" i="22" s="1"/>
  <c r="I299" i="22" s="1"/>
  <c r="I300" i="22" s="1"/>
  <c r="I301" i="22" s="1"/>
  <c r="I302" i="22" s="1"/>
  <c r="I303" i="22" s="1"/>
  <c r="I304" i="22" s="1"/>
  <c r="I305" i="22" s="1"/>
  <c r="I306" i="22" s="1"/>
  <c r="I307" i="22" s="1"/>
  <c r="I308" i="22" s="1"/>
  <c r="I309" i="22" s="1"/>
  <c r="I310" i="22" s="1"/>
  <c r="I311" i="22" s="1"/>
  <c r="I312" i="22" s="1"/>
  <c r="I313" i="22" s="1"/>
  <c r="I314" i="22" s="1"/>
  <c r="I315" i="22" s="1"/>
  <c r="I316" i="22" s="1"/>
  <c r="I317" i="22" s="1"/>
  <c r="I318" i="22" s="1"/>
  <c r="I319" i="22" s="1"/>
  <c r="I320" i="22" s="1"/>
  <c r="I321" i="22" s="1"/>
  <c r="I322" i="22" s="1"/>
  <c r="I323" i="22" s="1"/>
  <c r="I324" i="22" s="1"/>
  <c r="I325" i="22" s="1"/>
  <c r="I326" i="22" s="1"/>
  <c r="I327" i="22" s="1"/>
  <c r="I328" i="22" s="1"/>
  <c r="I329" i="22" s="1"/>
  <c r="I330" i="22" s="1"/>
  <c r="I331" i="22" s="1"/>
  <c r="I332" i="22" s="1"/>
  <c r="I333" i="22" s="1"/>
  <c r="I334" i="22" s="1"/>
  <c r="I335" i="22" s="1"/>
  <c r="I336" i="22" s="1"/>
  <c r="I337" i="22" s="1"/>
  <c r="I338" i="22" s="1"/>
  <c r="I339" i="22" s="1"/>
  <c r="I340" i="22" s="1"/>
  <c r="I341" i="22" s="1"/>
  <c r="I342" i="22" s="1"/>
  <c r="I343" i="22" s="1"/>
  <c r="I344" i="22" s="1"/>
  <c r="I345" i="22" s="1"/>
  <c r="I346" i="22" s="1"/>
  <c r="I347" i="22" s="1"/>
  <c r="I348" i="22" s="1"/>
  <c r="I349" i="22" s="1"/>
  <c r="I350" i="22" s="1"/>
  <c r="I351" i="22" s="1"/>
  <c r="I352" i="22" s="1"/>
  <c r="I353" i="22" s="1"/>
  <c r="I354" i="22" s="1"/>
  <c r="I355" i="22" s="1"/>
  <c r="I356" i="22" s="1"/>
  <c r="I357" i="22" s="1"/>
  <c r="I358" i="22" s="1"/>
  <c r="I359" i="22" s="1"/>
  <c r="I360" i="22" s="1"/>
  <c r="I361" i="22" s="1"/>
  <c r="I362" i="22" s="1"/>
  <c r="I363" i="22" s="1"/>
  <c r="I364" i="22" s="1"/>
  <c r="I365" i="22" s="1"/>
  <c r="I366" i="22" s="1"/>
  <c r="I367" i="22" s="1"/>
  <c r="I368" i="22" s="1"/>
  <c r="I369" i="22" s="1"/>
  <c r="I370" i="22" s="1"/>
  <c r="I371" i="22" s="1"/>
  <c r="I372" i="22" s="1"/>
  <c r="I373" i="22" s="1"/>
  <c r="I374" i="22" s="1"/>
  <c r="I375" i="22" s="1"/>
  <c r="I376" i="22" s="1"/>
  <c r="I377" i="22" s="1"/>
  <c r="I378" i="22" s="1"/>
  <c r="I379" i="22" s="1"/>
  <c r="I380" i="22" s="1"/>
  <c r="I381" i="22" s="1"/>
  <c r="I382" i="22" s="1"/>
  <c r="I383" i="22" s="1"/>
  <c r="I384" i="22" s="1"/>
  <c r="I385" i="22" s="1"/>
  <c r="I386" i="22" s="1"/>
  <c r="I387" i="22" s="1"/>
  <c r="I388" i="22" s="1"/>
  <c r="I389" i="22" s="1"/>
  <c r="I390" i="22" s="1"/>
  <c r="I391" i="22" s="1"/>
  <c r="I392" i="22" s="1"/>
  <c r="I393" i="22" s="1"/>
  <c r="I394" i="22" s="1"/>
  <c r="I395" i="22" s="1"/>
  <c r="I396" i="22" s="1"/>
  <c r="I397" i="22" s="1"/>
  <c r="I398" i="22" s="1"/>
  <c r="I399" i="22" s="1"/>
  <c r="I400" i="22" s="1"/>
  <c r="I401" i="22" s="1"/>
  <c r="I402" i="22" s="1"/>
  <c r="I403" i="22" s="1"/>
  <c r="I404" i="22" s="1"/>
  <c r="I405" i="22" s="1"/>
  <c r="I406" i="22" s="1"/>
  <c r="I407" i="22" s="1"/>
  <c r="I408" i="22" s="1"/>
  <c r="I409" i="22" s="1"/>
  <c r="I410" i="22" s="1"/>
  <c r="I411" i="22" s="1"/>
  <c r="I412" i="22" s="1"/>
  <c r="I413" i="22" s="1"/>
  <c r="I414" i="22" s="1"/>
  <c r="I415" i="22" s="1"/>
  <c r="I416" i="22" s="1"/>
  <c r="I417" i="22" s="1"/>
  <c r="I418" i="22" s="1"/>
  <c r="I419" i="22" s="1"/>
  <c r="I420" i="22" s="1"/>
  <c r="I421" i="22" s="1"/>
  <c r="I422" i="22" s="1"/>
  <c r="I423" i="22" s="1"/>
  <c r="I424" i="22" s="1"/>
  <c r="I425" i="22" s="1"/>
  <c r="I426" i="22" s="1"/>
  <c r="I427" i="22" s="1"/>
  <c r="I428" i="22" s="1"/>
  <c r="I429" i="22" s="1"/>
  <c r="I430" i="22" s="1"/>
  <c r="I431" i="22" s="1"/>
  <c r="I432" i="22" s="1"/>
  <c r="I433" i="22" s="1"/>
  <c r="I434" i="22" s="1"/>
  <c r="I435" i="22" s="1"/>
  <c r="I436" i="22" s="1"/>
  <c r="I437" i="22" s="1"/>
  <c r="I438" i="22" s="1"/>
  <c r="I439" i="22" s="1"/>
  <c r="I440" i="22" s="1"/>
  <c r="I441" i="22" s="1"/>
  <c r="I442" i="22" s="1"/>
  <c r="I443" i="22" s="1"/>
  <c r="I444" i="22" s="1"/>
  <c r="I445" i="22" s="1"/>
  <c r="I446" i="22" s="1"/>
  <c r="I447" i="22" s="1"/>
  <c r="I448" i="22" s="1"/>
  <c r="I449" i="22" s="1"/>
  <c r="I450" i="22" s="1"/>
  <c r="I451" i="22" s="1"/>
  <c r="I452" i="22" s="1"/>
  <c r="I453" i="22" s="1"/>
  <c r="I454" i="22" s="1"/>
  <c r="I455" i="22" s="1"/>
  <c r="I456" i="22" s="1"/>
  <c r="I457" i="22" s="1"/>
  <c r="I458" i="22" s="1"/>
  <c r="I459" i="22" s="1"/>
  <c r="I460" i="22" s="1"/>
  <c r="I461" i="22" s="1"/>
  <c r="I462" i="22" s="1"/>
  <c r="I463" i="22" s="1"/>
  <c r="I464" i="22" s="1"/>
  <c r="I465" i="22" s="1"/>
  <c r="I466" i="22" s="1"/>
  <c r="I467" i="22" s="1"/>
  <c r="I468" i="22" s="1"/>
  <c r="I469" i="22" s="1"/>
  <c r="I470" i="22" s="1"/>
  <c r="I471" i="22" s="1"/>
  <c r="I472" i="22" s="1"/>
  <c r="I473" i="22" s="1"/>
  <c r="I474" i="22" s="1"/>
  <c r="I475" i="22" s="1"/>
  <c r="I476" i="22" s="1"/>
  <c r="I477" i="22" s="1"/>
  <c r="I478" i="22" s="1"/>
  <c r="I479" i="22" s="1"/>
  <c r="I480" i="22" s="1"/>
  <c r="I481" i="22" s="1"/>
  <c r="I482" i="22" s="1"/>
  <c r="I483" i="22" s="1"/>
  <c r="I484" i="22" s="1"/>
  <c r="I485" i="22" s="1"/>
  <c r="I486" i="22" s="1"/>
  <c r="I487" i="22" s="1"/>
  <c r="I488" i="22" s="1"/>
  <c r="I489" i="22" s="1"/>
  <c r="I490" i="22" s="1"/>
  <c r="I491" i="22" s="1"/>
  <c r="I492" i="22" s="1"/>
  <c r="I493" i="22" s="1"/>
  <c r="I494" i="22" s="1"/>
  <c r="I495" i="22" s="1"/>
  <c r="I496" i="22" s="1"/>
  <c r="I497" i="22" s="1"/>
  <c r="I498" i="22" s="1"/>
  <c r="I499" i="22" s="1"/>
  <c r="I500" i="22" s="1"/>
  <c r="I501" i="22" s="1"/>
  <c r="I502" i="22" s="1"/>
  <c r="I503" i="22" s="1"/>
  <c r="I504" i="22" s="1"/>
  <c r="I505" i="22" s="1"/>
  <c r="I506" i="22" s="1"/>
  <c r="I507" i="22" s="1"/>
  <c r="I508" i="22" s="1"/>
  <c r="I509" i="22" s="1"/>
  <c r="I510" i="22" s="1"/>
  <c r="I511" i="22" s="1"/>
  <c r="I512" i="22" s="1"/>
  <c r="I513" i="22" s="1"/>
  <c r="I514" i="22" s="1"/>
  <c r="I515" i="22" s="1"/>
  <c r="I516" i="22" s="1"/>
  <c r="I517" i="22" s="1"/>
  <c r="I518" i="22" s="1"/>
  <c r="I519" i="22" s="1"/>
  <c r="I520" i="22" s="1"/>
  <c r="I521" i="22" s="1"/>
  <c r="I522" i="22" s="1"/>
  <c r="I523" i="22" s="1"/>
  <c r="I524" i="22" s="1"/>
  <c r="I525" i="22" s="1"/>
  <c r="I526" i="22" s="1"/>
  <c r="I527" i="22" s="1"/>
  <c r="I528" i="22" s="1"/>
  <c r="I529" i="22" s="1"/>
  <c r="I530" i="22" s="1"/>
  <c r="I531" i="22" s="1"/>
  <c r="I532" i="22" s="1"/>
  <c r="I533" i="22" s="1"/>
  <c r="I534" i="22" s="1"/>
  <c r="I535" i="22" s="1"/>
  <c r="I536" i="22" s="1"/>
  <c r="I537" i="22" s="1"/>
  <c r="I538" i="22" s="1"/>
  <c r="I539" i="22" s="1"/>
  <c r="I540" i="22" s="1"/>
  <c r="I541" i="22" s="1"/>
  <c r="I542" i="22" s="1"/>
  <c r="I543" i="22" s="1"/>
  <c r="I544" i="22" s="1"/>
  <c r="I545" i="22" s="1"/>
  <c r="I546" i="22" s="1"/>
  <c r="I547" i="22" s="1"/>
  <c r="I548" i="22" s="1"/>
  <c r="I549" i="22" s="1"/>
  <c r="I550" i="22" s="1"/>
  <c r="I551" i="22" s="1"/>
  <c r="I552" i="22" s="1"/>
  <c r="I553" i="22" s="1"/>
  <c r="I554" i="22" s="1"/>
  <c r="I555" i="22" s="1"/>
  <c r="I556" i="22" s="1"/>
  <c r="I557" i="22" s="1"/>
  <c r="I558" i="22" s="1"/>
  <c r="I559" i="22" s="1"/>
  <c r="I560" i="22" s="1"/>
  <c r="I561" i="22" s="1"/>
  <c r="I562" i="22" s="1"/>
  <c r="I563" i="22" s="1"/>
  <c r="I564" i="22" s="1"/>
  <c r="I565" i="22" s="1"/>
  <c r="I566" i="22" s="1"/>
  <c r="I567" i="22" s="1"/>
  <c r="I568" i="22" s="1"/>
  <c r="I569" i="22" s="1"/>
  <c r="I570" i="22" s="1"/>
  <c r="I571" i="22" s="1"/>
  <c r="I572" i="22" s="1"/>
  <c r="I573" i="22" s="1"/>
  <c r="I574" i="22" s="1"/>
  <c r="I575" i="22" s="1"/>
  <c r="I576" i="22" s="1"/>
  <c r="I577" i="22" s="1"/>
  <c r="I578" i="22" s="1"/>
  <c r="I579" i="22" s="1"/>
  <c r="I580" i="22" s="1"/>
  <c r="I581" i="22" s="1"/>
  <c r="I582" i="22" s="1"/>
  <c r="I583" i="22" s="1"/>
  <c r="I584" i="22" s="1"/>
  <c r="I585" i="22" s="1"/>
  <c r="I586" i="22" s="1"/>
  <c r="I587" i="22" s="1"/>
  <c r="I588" i="22" s="1"/>
  <c r="I589" i="22" s="1"/>
  <c r="I590" i="22" s="1"/>
  <c r="I591" i="22" s="1"/>
  <c r="I592" i="22" s="1"/>
  <c r="I593" i="22" s="1"/>
  <c r="I594" i="22" s="1"/>
  <c r="I595" i="22" s="1"/>
  <c r="I596" i="22" s="1"/>
  <c r="I597" i="22" s="1"/>
  <c r="I598" i="22" s="1"/>
  <c r="I599" i="22" s="1"/>
  <c r="I600" i="22" s="1"/>
  <c r="I601" i="22" s="1"/>
  <c r="I602" i="22" s="1"/>
  <c r="I603" i="22" s="1"/>
  <c r="I604" i="22" s="1"/>
  <c r="I605" i="22" s="1"/>
  <c r="I606" i="22" s="1"/>
  <c r="I607" i="22" s="1"/>
  <c r="I608" i="22" s="1"/>
  <c r="I609" i="22" s="1"/>
  <c r="I610" i="22" s="1"/>
  <c r="I611" i="22" s="1"/>
  <c r="I612" i="22" s="1"/>
  <c r="I613" i="22" s="1"/>
  <c r="I614" i="22" s="1"/>
  <c r="I615" i="22" s="1"/>
  <c r="I616" i="22" s="1"/>
  <c r="I617" i="22" s="1"/>
  <c r="I618" i="22" s="1"/>
  <c r="I619" i="22" s="1"/>
  <c r="I620" i="22" s="1"/>
  <c r="I621" i="22" s="1"/>
  <c r="I622" i="22" s="1"/>
  <c r="I623" i="22" s="1"/>
  <c r="I624" i="22" s="1"/>
  <c r="I625" i="22" s="1"/>
  <c r="I626" i="22" s="1"/>
  <c r="I627" i="22" s="1"/>
  <c r="I628" i="22" s="1"/>
  <c r="I629" i="22" s="1"/>
  <c r="I630" i="22" s="1"/>
  <c r="I631" i="22" s="1"/>
  <c r="I632" i="22" s="1"/>
  <c r="I633" i="22" s="1"/>
  <c r="I634" i="22" s="1"/>
  <c r="I635" i="22" s="1"/>
  <c r="I636" i="22" s="1"/>
  <c r="I637" i="22" s="1"/>
  <c r="I638" i="22" s="1"/>
  <c r="I639" i="22" s="1"/>
  <c r="I640" i="22" s="1"/>
  <c r="I641" i="22" s="1"/>
  <c r="I642" i="22" s="1"/>
  <c r="I643" i="22" s="1"/>
  <c r="I644" i="22" s="1"/>
  <c r="I645" i="22" s="1"/>
  <c r="I646" i="22" s="1"/>
  <c r="I647" i="22" s="1"/>
  <c r="I648" i="22" s="1"/>
  <c r="I649" i="22" s="1"/>
  <c r="I650" i="22" s="1"/>
  <c r="I651" i="22" s="1"/>
  <c r="I652" i="22" s="1"/>
  <c r="I653" i="22" s="1"/>
  <c r="I654" i="22" s="1"/>
  <c r="I655" i="22" s="1"/>
  <c r="I656" i="22" s="1"/>
  <c r="I657" i="22" s="1"/>
  <c r="I658" i="22" s="1"/>
  <c r="I659" i="22" s="1"/>
  <c r="I660" i="22" s="1"/>
  <c r="I661" i="22" s="1"/>
  <c r="I662" i="22" s="1"/>
  <c r="I663" i="22" s="1"/>
  <c r="I664" i="22" s="1"/>
  <c r="I665" i="22" s="1"/>
  <c r="I666" i="22" s="1"/>
  <c r="I667" i="22" s="1"/>
  <c r="I668" i="22" s="1"/>
  <c r="I669" i="22" s="1"/>
  <c r="I670" i="22" s="1"/>
  <c r="I671" i="22" s="1"/>
  <c r="I672" i="22" s="1"/>
  <c r="I673" i="22" s="1"/>
  <c r="I674" i="22" s="1"/>
  <c r="I675" i="22" s="1"/>
  <c r="I676" i="22" s="1"/>
  <c r="I677" i="22" s="1"/>
  <c r="I678" i="22" s="1"/>
  <c r="I679" i="22" s="1"/>
  <c r="I680" i="22" s="1"/>
  <c r="I681" i="22" s="1"/>
  <c r="I682" i="22" s="1"/>
  <c r="I683" i="22" s="1"/>
  <c r="I684" i="22" s="1"/>
  <c r="I685" i="22" s="1"/>
  <c r="I686" i="22" s="1"/>
  <c r="I687" i="22" s="1"/>
  <c r="I688" i="22" s="1"/>
  <c r="I689" i="22" s="1"/>
  <c r="I690" i="22" s="1"/>
  <c r="I691" i="22" s="1"/>
  <c r="I692" i="22" s="1"/>
  <c r="I693" i="22" s="1"/>
  <c r="I694" i="22" s="1"/>
  <c r="I695" i="22" s="1"/>
  <c r="I696" i="22" s="1"/>
  <c r="I697" i="22" s="1"/>
  <c r="I698" i="22" s="1"/>
  <c r="I699" i="22" s="1"/>
  <c r="I700" i="22" s="1"/>
  <c r="I701" i="22" s="1"/>
  <c r="I702" i="22" s="1"/>
  <c r="I703" i="22" s="1"/>
  <c r="I704" i="22" s="1"/>
  <c r="I705" i="22" s="1"/>
  <c r="I706" i="22" s="1"/>
  <c r="I707" i="22" s="1"/>
  <c r="I708" i="22" s="1"/>
  <c r="I709" i="22" s="1"/>
  <c r="I710" i="22" s="1"/>
  <c r="I711" i="22" s="1"/>
  <c r="I712" i="22" s="1"/>
  <c r="I713" i="22" s="1"/>
  <c r="I714" i="22" s="1"/>
  <c r="I715" i="22" s="1"/>
  <c r="I716" i="22" s="1"/>
  <c r="I717" i="22" s="1"/>
  <c r="I718" i="22" s="1"/>
  <c r="I719" i="22" s="1"/>
  <c r="I720" i="22" s="1"/>
  <c r="I721" i="22" s="1"/>
  <c r="I722" i="22" s="1"/>
  <c r="I723" i="22" s="1"/>
  <c r="I724" i="22" s="1"/>
  <c r="I725" i="22" s="1"/>
  <c r="I726" i="22" s="1"/>
  <c r="I727" i="22" s="1"/>
  <c r="I728" i="22" s="1"/>
  <c r="I729" i="22" s="1"/>
  <c r="I730" i="22" s="1"/>
  <c r="I731" i="22" s="1"/>
  <c r="I732" i="22" s="1"/>
  <c r="I733" i="22" s="1"/>
  <c r="I734" i="22" s="1"/>
  <c r="I735" i="22" s="1"/>
  <c r="I736" i="22" s="1"/>
  <c r="I737" i="22" s="1"/>
  <c r="I738" i="22" s="1"/>
  <c r="I739" i="22" s="1"/>
  <c r="I740" i="22" s="1"/>
  <c r="I741" i="22" s="1"/>
  <c r="I742" i="22" s="1"/>
  <c r="I743" i="22" s="1"/>
  <c r="I744" i="22" s="1"/>
  <c r="I745" i="22" s="1"/>
  <c r="I746" i="22" s="1"/>
  <c r="I747" i="22" s="1"/>
  <c r="I748" i="22" s="1"/>
  <c r="I749" i="22" s="1"/>
  <c r="I750" i="22" s="1"/>
  <c r="I751" i="22" s="1"/>
  <c r="I752" i="22" s="1"/>
  <c r="I753" i="22" s="1"/>
  <c r="I754" i="22" s="1"/>
  <c r="I755" i="22" s="1"/>
  <c r="I756" i="22" s="1"/>
  <c r="I757" i="22" s="1"/>
  <c r="I758" i="22" s="1"/>
  <c r="I759" i="22" s="1"/>
  <c r="I760" i="22" s="1"/>
  <c r="I761" i="22" s="1"/>
  <c r="I762" i="22" s="1"/>
  <c r="I763" i="22" s="1"/>
  <c r="I764" i="22" s="1"/>
  <c r="I765" i="22" s="1"/>
  <c r="I766" i="22" s="1"/>
  <c r="I767" i="22" s="1"/>
  <c r="I768" i="22" s="1"/>
  <c r="I769" i="22" s="1"/>
  <c r="I770" i="22" s="1"/>
  <c r="I771" i="22" s="1"/>
  <c r="I772" i="22" s="1"/>
  <c r="I773" i="22" s="1"/>
  <c r="I774" i="22" s="1"/>
  <c r="I775" i="22" s="1"/>
  <c r="I776" i="22" s="1"/>
  <c r="I777" i="22" s="1"/>
  <c r="I778" i="22" s="1"/>
  <c r="I779" i="22" s="1"/>
  <c r="I780" i="22" s="1"/>
  <c r="I781" i="22" s="1"/>
  <c r="I782" i="22" s="1"/>
  <c r="I783" i="22" s="1"/>
  <c r="I784" i="22" s="1"/>
  <c r="I785" i="22" s="1"/>
  <c r="I786" i="22" s="1"/>
  <c r="I787" i="22" s="1"/>
  <c r="I788" i="22" s="1"/>
  <c r="I789" i="22" s="1"/>
  <c r="I790" i="22" s="1"/>
  <c r="I791" i="22" s="1"/>
  <c r="I792" i="22" s="1"/>
  <c r="I793" i="22" s="1"/>
  <c r="I794" i="22" s="1"/>
  <c r="I795" i="22" s="1"/>
  <c r="I796" i="22" s="1"/>
  <c r="I797" i="22" s="1"/>
  <c r="I798" i="22" s="1"/>
  <c r="I799" i="22" s="1"/>
  <c r="I800" i="22" s="1"/>
  <c r="I801" i="22" s="1"/>
  <c r="I802" i="22" s="1"/>
  <c r="I803" i="22" s="1"/>
  <c r="I804" i="22" s="1"/>
  <c r="I805" i="22" s="1"/>
  <c r="I806" i="22" s="1"/>
  <c r="I807" i="22" s="1"/>
  <c r="I808" i="22" s="1"/>
  <c r="I809" i="22" s="1"/>
  <c r="I810" i="22" s="1"/>
  <c r="I811" i="22" s="1"/>
  <c r="I812" i="22" s="1"/>
  <c r="I813" i="22" s="1"/>
  <c r="I814" i="22" s="1"/>
  <c r="I815" i="22" s="1"/>
  <c r="I816" i="22" s="1"/>
  <c r="I817" i="22" s="1"/>
  <c r="I818" i="22" s="1"/>
  <c r="I819" i="22" s="1"/>
  <c r="I820" i="22" s="1"/>
  <c r="I821" i="22" s="1"/>
  <c r="I822" i="22" s="1"/>
  <c r="I823" i="22" s="1"/>
  <c r="I824" i="22" s="1"/>
  <c r="I825" i="22" s="1"/>
  <c r="I826" i="22" s="1"/>
  <c r="I827" i="22" s="1"/>
  <c r="I828" i="22" s="1"/>
  <c r="I829" i="22" s="1"/>
  <c r="I830" i="22" s="1"/>
  <c r="I831" i="22" s="1"/>
  <c r="I832" i="22" s="1"/>
  <c r="I833" i="22" s="1"/>
  <c r="I834" i="22" s="1"/>
  <c r="I835" i="22" s="1"/>
  <c r="I836" i="22" s="1"/>
  <c r="I837" i="22" s="1"/>
  <c r="I838" i="22" s="1"/>
  <c r="I839" i="22" s="1"/>
  <c r="I840" i="22" s="1"/>
  <c r="I841" i="22" s="1"/>
  <c r="I842" i="22" s="1"/>
  <c r="I843" i="22" s="1"/>
  <c r="I844" i="22" s="1"/>
  <c r="I845" i="22" s="1"/>
  <c r="I846" i="22" s="1"/>
  <c r="I847" i="22" s="1"/>
  <c r="I848" i="22" s="1"/>
  <c r="I849" i="22" s="1"/>
  <c r="I850" i="22" s="1"/>
  <c r="I851" i="22" s="1"/>
  <c r="I852" i="22" s="1"/>
  <c r="I853" i="22" s="1"/>
  <c r="I854" i="22" s="1"/>
  <c r="I855" i="22" s="1"/>
  <c r="I856" i="22" s="1"/>
  <c r="I857" i="22" s="1"/>
  <c r="I858" i="22" s="1"/>
  <c r="I859" i="22" s="1"/>
  <c r="I860" i="22" s="1"/>
  <c r="I861" i="22" s="1"/>
  <c r="I862" i="22" s="1"/>
  <c r="I863" i="22" s="1"/>
  <c r="I864" i="22" s="1"/>
  <c r="I865" i="22" s="1"/>
  <c r="I866" i="22" s="1"/>
  <c r="I867" i="22" s="1"/>
  <c r="I868" i="22" s="1"/>
  <c r="I869" i="22" s="1"/>
  <c r="I870" i="22" s="1"/>
  <c r="I871" i="22" s="1"/>
  <c r="I872" i="22" s="1"/>
  <c r="I873" i="22" s="1"/>
  <c r="I874" i="22" s="1"/>
  <c r="I875" i="22" s="1"/>
  <c r="I876" i="22" s="1"/>
  <c r="I877" i="22" s="1"/>
  <c r="I878" i="22" s="1"/>
  <c r="I879" i="22" s="1"/>
  <c r="I880" i="22" s="1"/>
  <c r="I881" i="22" s="1"/>
  <c r="I882" i="22" s="1"/>
  <c r="I883" i="22" s="1"/>
  <c r="I884" i="22" s="1"/>
  <c r="I885" i="22" s="1"/>
  <c r="I886" i="22" s="1"/>
  <c r="I887" i="22" s="1"/>
  <c r="I888" i="22" s="1"/>
  <c r="I889" i="22" s="1"/>
  <c r="I890" i="22" s="1"/>
  <c r="I891" i="22" s="1"/>
  <c r="I892" i="22" s="1"/>
  <c r="I893" i="22" s="1"/>
  <c r="I894" i="22" s="1"/>
  <c r="I895" i="22" s="1"/>
  <c r="I896" i="22" s="1"/>
  <c r="I897" i="22" s="1"/>
  <c r="I898" i="22" s="1"/>
  <c r="I899" i="22" s="1"/>
  <c r="H4" i="22"/>
  <c r="H5" i="22" s="1"/>
  <c r="H6" i="22" s="1"/>
  <c r="H7" i="22" s="1"/>
  <c r="H8" i="22" s="1"/>
  <c r="H9" i="22" s="1"/>
  <c r="H10" i="22" s="1"/>
  <c r="H11" i="22" s="1"/>
  <c r="H12" i="22" s="1"/>
  <c r="H13" i="22" s="1"/>
  <c r="H14" i="22" s="1"/>
  <c r="H15" i="22" s="1"/>
  <c r="H16" i="22" s="1"/>
  <c r="H17" i="22" s="1"/>
  <c r="H18" i="22" s="1"/>
  <c r="H19" i="22" s="1"/>
  <c r="H20" i="22" s="1"/>
  <c r="H21" i="22" s="1"/>
  <c r="H22" i="22" s="1"/>
  <c r="H23" i="22" s="1"/>
  <c r="H24" i="22" s="1"/>
  <c r="H25" i="22" s="1"/>
  <c r="H26" i="22" s="1"/>
  <c r="H27" i="22" s="1"/>
  <c r="H28" i="22" s="1"/>
  <c r="H29" i="22" s="1"/>
  <c r="H30" i="22" s="1"/>
  <c r="H31" i="22" s="1"/>
  <c r="H32" i="22" s="1"/>
  <c r="H33" i="22" s="1"/>
  <c r="H34" i="22" s="1"/>
  <c r="H35" i="22" s="1"/>
  <c r="H36" i="22" s="1"/>
  <c r="H37" i="22" s="1"/>
  <c r="H38" i="22" s="1"/>
  <c r="H39" i="22" s="1"/>
  <c r="H40" i="22" s="1"/>
  <c r="H41" i="22" s="1"/>
  <c r="H42" i="22" s="1"/>
  <c r="H43" i="22" s="1"/>
  <c r="H44" i="22" s="1"/>
  <c r="H45" i="22" s="1"/>
  <c r="H46" i="22" s="1"/>
  <c r="H47" i="22" s="1"/>
  <c r="H48" i="22" s="1"/>
  <c r="H49" i="22" s="1"/>
  <c r="H50" i="22" s="1"/>
  <c r="H51" i="22" s="1"/>
  <c r="H52" i="22" s="1"/>
  <c r="H53" i="22" s="1"/>
  <c r="H54" i="22" s="1"/>
  <c r="H55" i="22" s="1"/>
  <c r="H56" i="22" s="1"/>
  <c r="H57" i="22" s="1"/>
  <c r="H58" i="22" s="1"/>
  <c r="H59" i="22" s="1"/>
  <c r="H60" i="22" s="1"/>
  <c r="H61" i="22" s="1"/>
  <c r="H62" i="22" s="1"/>
  <c r="H63" i="22" s="1"/>
  <c r="H64" i="22" s="1"/>
  <c r="H65" i="22" s="1"/>
  <c r="H66" i="22" s="1"/>
  <c r="H67" i="22" s="1"/>
  <c r="H68" i="22" s="1"/>
  <c r="H69" i="22" s="1"/>
  <c r="H70" i="22" s="1"/>
  <c r="H71" i="22" s="1"/>
  <c r="H72" i="22" s="1"/>
  <c r="H73" i="22" s="1"/>
  <c r="H74" i="22" s="1"/>
  <c r="H75" i="22" s="1"/>
  <c r="H76" i="22" s="1"/>
  <c r="H77" i="22" s="1"/>
  <c r="H78" i="22" s="1"/>
  <c r="H79" i="22" s="1"/>
  <c r="H80" i="22" s="1"/>
  <c r="H81" i="22" s="1"/>
  <c r="H82" i="22" s="1"/>
  <c r="H83" i="22" s="1"/>
  <c r="H84" i="22" s="1"/>
  <c r="H85" i="22" s="1"/>
  <c r="H86" i="22" s="1"/>
  <c r="H87" i="22" s="1"/>
  <c r="H88" i="22" s="1"/>
  <c r="H89" i="22" s="1"/>
  <c r="H90" i="22" s="1"/>
  <c r="H91" i="22" s="1"/>
  <c r="H92" i="22" s="1"/>
  <c r="H93" i="22" s="1"/>
  <c r="H94" i="22" s="1"/>
  <c r="H95" i="22" s="1"/>
  <c r="H96" i="22" s="1"/>
  <c r="H97" i="22" s="1"/>
  <c r="H98" i="22" s="1"/>
  <c r="H99" i="22" s="1"/>
  <c r="H100" i="22" s="1"/>
  <c r="H101" i="22" s="1"/>
  <c r="H102" i="22" s="1"/>
  <c r="H103" i="22" s="1"/>
  <c r="H104" i="22" s="1"/>
  <c r="H105" i="22" s="1"/>
  <c r="H106" i="22" s="1"/>
  <c r="H107" i="22" s="1"/>
  <c r="H108" i="22" s="1"/>
  <c r="H109" i="22" s="1"/>
  <c r="H110" i="22" s="1"/>
  <c r="H111" i="22" s="1"/>
  <c r="H112" i="22" s="1"/>
  <c r="H113" i="22" s="1"/>
  <c r="H114" i="22" s="1"/>
  <c r="H115" i="22" s="1"/>
  <c r="H116" i="22" s="1"/>
  <c r="H117" i="22" s="1"/>
  <c r="H118" i="22" s="1"/>
  <c r="H119" i="22" s="1"/>
  <c r="H120" i="22" s="1"/>
  <c r="H121" i="22" s="1"/>
  <c r="H122" i="22" s="1"/>
  <c r="H123" i="22" s="1"/>
  <c r="H124" i="22" s="1"/>
  <c r="H125" i="22" s="1"/>
  <c r="H126" i="22" s="1"/>
  <c r="H127" i="22" s="1"/>
  <c r="H128" i="22" s="1"/>
  <c r="H129" i="22" s="1"/>
  <c r="H130" i="22" s="1"/>
  <c r="H131" i="22" s="1"/>
  <c r="H132" i="22" s="1"/>
  <c r="H133" i="22" s="1"/>
  <c r="H134" i="22" s="1"/>
  <c r="H135" i="22" s="1"/>
  <c r="H136" i="22" s="1"/>
  <c r="H137" i="22" s="1"/>
  <c r="H138" i="22" s="1"/>
  <c r="H139" i="22" s="1"/>
  <c r="H140" i="22" s="1"/>
  <c r="H141" i="22" s="1"/>
  <c r="H142" i="22" s="1"/>
  <c r="H143" i="22" s="1"/>
  <c r="H144" i="22" s="1"/>
  <c r="H145" i="22" s="1"/>
  <c r="H146" i="22" s="1"/>
  <c r="H147" i="22" s="1"/>
  <c r="H148" i="22" s="1"/>
  <c r="H149" i="22" s="1"/>
  <c r="H150" i="22" s="1"/>
  <c r="H151" i="22" s="1"/>
  <c r="H152" i="22" s="1"/>
  <c r="H153" i="22" s="1"/>
  <c r="H154" i="22" s="1"/>
  <c r="H155" i="22" s="1"/>
  <c r="H156" i="22" s="1"/>
  <c r="H157" i="22" s="1"/>
  <c r="H158" i="22" s="1"/>
  <c r="H159" i="22" s="1"/>
  <c r="H160" i="22" s="1"/>
  <c r="H161" i="22" s="1"/>
  <c r="H162" i="22" s="1"/>
  <c r="H163" i="22" s="1"/>
  <c r="H164" i="22" s="1"/>
  <c r="H165" i="22" s="1"/>
  <c r="H166" i="22" s="1"/>
  <c r="H167" i="22" s="1"/>
  <c r="H168" i="22" s="1"/>
  <c r="H169" i="22" s="1"/>
  <c r="H170" i="22" s="1"/>
  <c r="H171" i="22" s="1"/>
  <c r="H172" i="22" s="1"/>
  <c r="H173" i="22" s="1"/>
  <c r="H174" i="22" s="1"/>
  <c r="H175" i="22" s="1"/>
  <c r="H176" i="22" s="1"/>
  <c r="H177" i="22" s="1"/>
  <c r="H178" i="22" s="1"/>
  <c r="H179" i="22" s="1"/>
  <c r="H180" i="22" s="1"/>
  <c r="H181" i="22" s="1"/>
  <c r="H182" i="22" s="1"/>
  <c r="H183" i="22" s="1"/>
  <c r="H184" i="22" s="1"/>
  <c r="H185" i="22" s="1"/>
  <c r="H186" i="22" s="1"/>
  <c r="H187" i="22" s="1"/>
  <c r="H188" i="22" s="1"/>
  <c r="H189" i="22" s="1"/>
  <c r="H190" i="22" s="1"/>
  <c r="H191" i="22" s="1"/>
  <c r="H192" i="22" s="1"/>
  <c r="H193" i="22" s="1"/>
  <c r="H194" i="22" s="1"/>
  <c r="H195" i="22" s="1"/>
  <c r="H196" i="22" s="1"/>
  <c r="H197" i="22" s="1"/>
  <c r="H198" i="22" s="1"/>
  <c r="H199" i="22" s="1"/>
  <c r="H200" i="22" s="1"/>
  <c r="H201" i="22" s="1"/>
  <c r="H202" i="22" s="1"/>
  <c r="H203" i="22" s="1"/>
  <c r="H204" i="22" s="1"/>
  <c r="H205" i="22" s="1"/>
  <c r="H206" i="22" s="1"/>
  <c r="H207" i="22" s="1"/>
  <c r="H208" i="22" s="1"/>
  <c r="H209" i="22" s="1"/>
  <c r="H210" i="22" s="1"/>
  <c r="H211" i="22" s="1"/>
  <c r="H212" i="22" s="1"/>
  <c r="H213" i="22" s="1"/>
  <c r="H214" i="22" s="1"/>
  <c r="H215" i="22" s="1"/>
  <c r="H216" i="22" s="1"/>
  <c r="H217" i="22" s="1"/>
  <c r="H218" i="22" s="1"/>
  <c r="H219" i="22" s="1"/>
  <c r="H220" i="22" s="1"/>
  <c r="H221" i="22" s="1"/>
  <c r="H222" i="22" s="1"/>
  <c r="H223" i="22" s="1"/>
  <c r="H224" i="22" s="1"/>
  <c r="H225" i="22" s="1"/>
  <c r="H226" i="22" s="1"/>
  <c r="H227" i="22" s="1"/>
  <c r="H228" i="22" s="1"/>
  <c r="H229" i="22" s="1"/>
  <c r="H230" i="22" s="1"/>
  <c r="H231" i="22" s="1"/>
  <c r="H232" i="22" s="1"/>
  <c r="H233" i="22" s="1"/>
  <c r="H234" i="22" s="1"/>
  <c r="H235" i="22" s="1"/>
  <c r="H236" i="22" s="1"/>
  <c r="H237" i="22" s="1"/>
  <c r="H238" i="22" s="1"/>
  <c r="H239" i="22" s="1"/>
  <c r="H240" i="22" s="1"/>
  <c r="H241" i="22" s="1"/>
  <c r="H242" i="22" s="1"/>
  <c r="H243" i="22" s="1"/>
  <c r="H244" i="22" s="1"/>
  <c r="H245" i="22" s="1"/>
  <c r="H246" i="22" s="1"/>
  <c r="H247" i="22" s="1"/>
  <c r="H248" i="22" s="1"/>
  <c r="H249" i="22" s="1"/>
  <c r="H250" i="22" s="1"/>
  <c r="H251" i="22" s="1"/>
  <c r="H252" i="22" s="1"/>
  <c r="H253" i="22" s="1"/>
  <c r="H254" i="22" s="1"/>
  <c r="H255" i="22" s="1"/>
  <c r="H256" i="22" s="1"/>
  <c r="H257" i="22" s="1"/>
  <c r="H258" i="22" s="1"/>
  <c r="H259" i="22" s="1"/>
  <c r="H260" i="22" s="1"/>
  <c r="H261" i="22" s="1"/>
  <c r="H262" i="22" s="1"/>
  <c r="H263" i="22" s="1"/>
  <c r="H264" i="22" s="1"/>
  <c r="H265" i="22" s="1"/>
  <c r="H266" i="22" s="1"/>
  <c r="H267" i="22" s="1"/>
  <c r="H268" i="22" s="1"/>
  <c r="H269" i="22" s="1"/>
  <c r="H270" i="22" s="1"/>
  <c r="H271" i="22" s="1"/>
  <c r="H272" i="22" s="1"/>
  <c r="H273" i="22" s="1"/>
  <c r="H274" i="22" s="1"/>
  <c r="H275" i="22" s="1"/>
  <c r="H276" i="22" s="1"/>
  <c r="H277" i="22" s="1"/>
  <c r="H278" i="22" s="1"/>
  <c r="H279" i="22" s="1"/>
  <c r="H280" i="22" s="1"/>
  <c r="H281" i="22" s="1"/>
  <c r="H282" i="22" s="1"/>
  <c r="H283" i="22" s="1"/>
  <c r="H284" i="22" s="1"/>
  <c r="H285" i="22" s="1"/>
  <c r="H286" i="22" s="1"/>
  <c r="H287" i="22" s="1"/>
  <c r="H288" i="22" s="1"/>
  <c r="H289" i="22" s="1"/>
  <c r="H290" i="22" s="1"/>
  <c r="H291" i="22" s="1"/>
  <c r="H292" i="22" s="1"/>
  <c r="H293" i="22" s="1"/>
  <c r="H294" i="22" s="1"/>
  <c r="H295" i="22" s="1"/>
  <c r="H296" i="22" s="1"/>
  <c r="H297" i="22" s="1"/>
  <c r="H298" i="22" s="1"/>
  <c r="H299" i="22" s="1"/>
  <c r="H300" i="22" s="1"/>
  <c r="H301" i="22" s="1"/>
  <c r="H302" i="22" s="1"/>
  <c r="H303" i="22" s="1"/>
  <c r="H304" i="22" s="1"/>
  <c r="H305" i="22" s="1"/>
  <c r="H306" i="22" s="1"/>
  <c r="H307" i="22" s="1"/>
  <c r="H308" i="22" s="1"/>
  <c r="H309" i="22" s="1"/>
  <c r="H310" i="22" s="1"/>
  <c r="H311" i="22" s="1"/>
  <c r="H312" i="22" s="1"/>
  <c r="H313" i="22" s="1"/>
  <c r="H314" i="22" s="1"/>
  <c r="H315" i="22" s="1"/>
  <c r="H316" i="22" s="1"/>
  <c r="H317" i="22" s="1"/>
  <c r="H318" i="22" s="1"/>
  <c r="H319" i="22" s="1"/>
  <c r="H320" i="22" s="1"/>
  <c r="H321" i="22" s="1"/>
  <c r="H322" i="22" s="1"/>
  <c r="H323" i="22" s="1"/>
  <c r="H324" i="22" s="1"/>
  <c r="H325" i="22" s="1"/>
  <c r="H326" i="22" s="1"/>
  <c r="H327" i="22" s="1"/>
  <c r="H328" i="22" s="1"/>
  <c r="H329" i="22" s="1"/>
  <c r="H330" i="22" s="1"/>
  <c r="H331" i="22" s="1"/>
  <c r="H332" i="22" s="1"/>
  <c r="H333" i="22" s="1"/>
  <c r="H334" i="22" s="1"/>
  <c r="H335" i="22" s="1"/>
  <c r="H336" i="22" s="1"/>
  <c r="H337" i="22" s="1"/>
  <c r="H338" i="22" s="1"/>
  <c r="H339" i="22" s="1"/>
  <c r="H340" i="22" s="1"/>
  <c r="H341" i="22" s="1"/>
  <c r="H342" i="22" s="1"/>
  <c r="H343" i="22" s="1"/>
  <c r="H344" i="22" s="1"/>
  <c r="H345" i="22" s="1"/>
  <c r="H346" i="22" s="1"/>
  <c r="H347" i="22" s="1"/>
  <c r="H348" i="22" s="1"/>
  <c r="H349" i="22" s="1"/>
  <c r="H350" i="22" s="1"/>
  <c r="H351" i="22" s="1"/>
  <c r="H352" i="22" s="1"/>
  <c r="H353" i="22" s="1"/>
  <c r="H354" i="22" s="1"/>
  <c r="H355" i="22" s="1"/>
  <c r="H356" i="22" s="1"/>
  <c r="H357" i="22" s="1"/>
  <c r="H358" i="22" s="1"/>
  <c r="H359" i="22" s="1"/>
  <c r="H360" i="22" s="1"/>
  <c r="H361" i="22" s="1"/>
  <c r="H362" i="22" s="1"/>
  <c r="H363" i="22" s="1"/>
  <c r="H364" i="22" s="1"/>
  <c r="H365" i="22" s="1"/>
  <c r="H366" i="22" s="1"/>
  <c r="H367" i="22" s="1"/>
  <c r="H368" i="22" s="1"/>
  <c r="H369" i="22" s="1"/>
  <c r="H370" i="22" s="1"/>
  <c r="H371" i="22" s="1"/>
  <c r="H372" i="22" s="1"/>
  <c r="H373" i="22" s="1"/>
  <c r="H374" i="22" s="1"/>
  <c r="H375" i="22" s="1"/>
  <c r="H376" i="22" s="1"/>
  <c r="H377" i="22" s="1"/>
  <c r="H378" i="22" s="1"/>
  <c r="H379" i="22" s="1"/>
  <c r="H380" i="22" s="1"/>
  <c r="H381" i="22" s="1"/>
  <c r="H382" i="22" s="1"/>
  <c r="H383" i="22" s="1"/>
  <c r="H384" i="22" s="1"/>
  <c r="H385" i="22" s="1"/>
  <c r="H386" i="22" s="1"/>
  <c r="H387" i="22" s="1"/>
  <c r="H388" i="22" s="1"/>
  <c r="H389" i="22" s="1"/>
  <c r="H390" i="22" s="1"/>
  <c r="H391" i="22" s="1"/>
  <c r="H392" i="22" s="1"/>
  <c r="H393" i="22" s="1"/>
  <c r="H394" i="22" s="1"/>
  <c r="H395" i="22" s="1"/>
  <c r="H396" i="22" s="1"/>
  <c r="H397" i="22" s="1"/>
  <c r="H398" i="22" s="1"/>
  <c r="H399" i="22" s="1"/>
  <c r="H400" i="22" s="1"/>
  <c r="H401" i="22" s="1"/>
  <c r="H402" i="22" s="1"/>
  <c r="H403" i="22" s="1"/>
  <c r="H404" i="22" s="1"/>
  <c r="H405" i="22" s="1"/>
  <c r="H406" i="22" s="1"/>
  <c r="H407" i="22" s="1"/>
  <c r="H408" i="22" s="1"/>
  <c r="H409" i="22" s="1"/>
  <c r="H410" i="22" s="1"/>
  <c r="H411" i="22" s="1"/>
  <c r="H412" i="22" s="1"/>
  <c r="H413" i="22" s="1"/>
  <c r="H414" i="22" s="1"/>
  <c r="H415" i="22" s="1"/>
  <c r="H416" i="22" s="1"/>
  <c r="H417" i="22" s="1"/>
  <c r="H418" i="22" s="1"/>
  <c r="H419" i="22" s="1"/>
  <c r="H420" i="22" s="1"/>
  <c r="H421" i="22" s="1"/>
  <c r="H422" i="22" s="1"/>
  <c r="H423" i="22" s="1"/>
  <c r="H424" i="22" s="1"/>
  <c r="H425" i="22" s="1"/>
  <c r="H426" i="22" s="1"/>
  <c r="H427" i="22" s="1"/>
  <c r="H428" i="22" s="1"/>
  <c r="H429" i="22" s="1"/>
  <c r="H430" i="22" s="1"/>
  <c r="H431" i="22" s="1"/>
  <c r="H432" i="22" s="1"/>
  <c r="H433" i="22" s="1"/>
  <c r="H434" i="22" s="1"/>
  <c r="H435" i="22" s="1"/>
  <c r="H436" i="22" s="1"/>
  <c r="H437" i="22" s="1"/>
  <c r="H438" i="22" s="1"/>
  <c r="H439" i="22" s="1"/>
  <c r="H440" i="22" s="1"/>
  <c r="H441" i="22" s="1"/>
  <c r="H442" i="22" s="1"/>
  <c r="H443" i="22" s="1"/>
  <c r="H444" i="22" s="1"/>
  <c r="H445" i="22" s="1"/>
  <c r="H446" i="22" s="1"/>
  <c r="H447" i="22" s="1"/>
  <c r="H448" i="22" s="1"/>
  <c r="H449" i="22" s="1"/>
  <c r="H450" i="22" s="1"/>
  <c r="H451" i="22" s="1"/>
  <c r="H452" i="22" s="1"/>
  <c r="H453" i="22" s="1"/>
  <c r="H454" i="22" s="1"/>
  <c r="H455" i="22" s="1"/>
  <c r="H456" i="22" s="1"/>
  <c r="H457" i="22" s="1"/>
  <c r="H458" i="22" s="1"/>
  <c r="H459" i="22" s="1"/>
  <c r="H460" i="22" s="1"/>
  <c r="H461" i="22" s="1"/>
  <c r="H462" i="22" s="1"/>
  <c r="H463" i="22" s="1"/>
  <c r="H464" i="22" s="1"/>
  <c r="H465" i="22" s="1"/>
  <c r="H466" i="22" s="1"/>
  <c r="H467" i="22" s="1"/>
  <c r="H468" i="22" s="1"/>
  <c r="H469" i="22" s="1"/>
  <c r="H470" i="22" s="1"/>
  <c r="H471" i="22" s="1"/>
  <c r="H472" i="22" s="1"/>
  <c r="H473" i="22" s="1"/>
  <c r="H474" i="22" s="1"/>
  <c r="H475" i="22" s="1"/>
  <c r="H476" i="22" s="1"/>
  <c r="H477" i="22" s="1"/>
  <c r="H478" i="22" s="1"/>
  <c r="H479" i="22" s="1"/>
  <c r="H480" i="22" s="1"/>
  <c r="H481" i="22" s="1"/>
  <c r="H482" i="22" s="1"/>
  <c r="H483" i="22" s="1"/>
  <c r="H484" i="22" s="1"/>
  <c r="H485" i="22" s="1"/>
  <c r="H486" i="22" s="1"/>
  <c r="H487" i="22" s="1"/>
  <c r="H488" i="22" s="1"/>
  <c r="H489" i="22" s="1"/>
  <c r="H490" i="22" s="1"/>
  <c r="H491" i="22" s="1"/>
  <c r="H492" i="22" s="1"/>
  <c r="H493" i="22" s="1"/>
  <c r="H494" i="22" s="1"/>
  <c r="H495" i="22" s="1"/>
  <c r="H496" i="22" s="1"/>
  <c r="H497" i="22" s="1"/>
  <c r="H498" i="22" s="1"/>
  <c r="H499" i="22" s="1"/>
  <c r="H500" i="22" s="1"/>
  <c r="H501" i="22" s="1"/>
  <c r="H502" i="22" s="1"/>
  <c r="H503" i="22" s="1"/>
  <c r="H504" i="22" s="1"/>
  <c r="H505" i="22" s="1"/>
  <c r="H506" i="22" s="1"/>
  <c r="H507" i="22" s="1"/>
  <c r="H508" i="22" s="1"/>
  <c r="H509" i="22" s="1"/>
  <c r="H510" i="22" s="1"/>
  <c r="H511" i="22" s="1"/>
  <c r="H512" i="22" s="1"/>
  <c r="H513" i="22" s="1"/>
  <c r="H514" i="22" s="1"/>
  <c r="H515" i="22" s="1"/>
  <c r="H516" i="22" s="1"/>
  <c r="H517" i="22" s="1"/>
  <c r="H518" i="22" s="1"/>
  <c r="H519" i="22" s="1"/>
  <c r="H520" i="22" s="1"/>
  <c r="H521" i="22" s="1"/>
  <c r="H522" i="22" s="1"/>
  <c r="H523" i="22" s="1"/>
  <c r="H524" i="22" s="1"/>
  <c r="H525" i="22" s="1"/>
  <c r="H526" i="22" s="1"/>
  <c r="H527" i="22" s="1"/>
  <c r="H528" i="22" s="1"/>
  <c r="H529" i="22" s="1"/>
  <c r="H530" i="22" s="1"/>
  <c r="H531" i="22" s="1"/>
  <c r="H532" i="22" s="1"/>
  <c r="H533" i="22" s="1"/>
  <c r="H534" i="22" s="1"/>
  <c r="H535" i="22" s="1"/>
  <c r="H536" i="22" s="1"/>
  <c r="H537" i="22" s="1"/>
  <c r="H538" i="22" s="1"/>
  <c r="H539" i="22" s="1"/>
  <c r="H540" i="22" s="1"/>
  <c r="H541" i="22" s="1"/>
  <c r="H542" i="22" s="1"/>
  <c r="H543" i="22" s="1"/>
  <c r="H544" i="22" s="1"/>
  <c r="H545" i="22" s="1"/>
  <c r="H546" i="22" s="1"/>
  <c r="H547" i="22" s="1"/>
  <c r="H548" i="22" s="1"/>
  <c r="H549" i="22" s="1"/>
  <c r="H550" i="22" s="1"/>
  <c r="H551" i="22" s="1"/>
  <c r="H552" i="22" s="1"/>
  <c r="H553" i="22" s="1"/>
  <c r="H554" i="22" s="1"/>
  <c r="H555" i="22" s="1"/>
  <c r="H556" i="22" s="1"/>
  <c r="H557" i="22" s="1"/>
  <c r="H558" i="22" s="1"/>
  <c r="H559" i="22" s="1"/>
  <c r="H560" i="22" s="1"/>
  <c r="H561" i="22" s="1"/>
  <c r="H562" i="22" s="1"/>
  <c r="H563" i="22" s="1"/>
  <c r="H564" i="22" s="1"/>
  <c r="H565" i="22" s="1"/>
  <c r="H566" i="22" s="1"/>
  <c r="H567" i="22" s="1"/>
  <c r="H568" i="22" s="1"/>
  <c r="H569" i="22" s="1"/>
  <c r="H570" i="22" s="1"/>
  <c r="H571" i="22" s="1"/>
  <c r="H572" i="22" s="1"/>
  <c r="H573" i="22" s="1"/>
  <c r="H574" i="22" s="1"/>
  <c r="H575" i="22" s="1"/>
  <c r="H576" i="22" s="1"/>
  <c r="H577" i="22" s="1"/>
  <c r="H578" i="22" s="1"/>
  <c r="H579" i="22" s="1"/>
  <c r="H580" i="22" s="1"/>
  <c r="H581" i="22" s="1"/>
  <c r="H582" i="22" s="1"/>
  <c r="H583" i="22" s="1"/>
  <c r="H584" i="22" s="1"/>
  <c r="H585" i="22" s="1"/>
  <c r="H586" i="22" s="1"/>
  <c r="H587" i="22" s="1"/>
  <c r="H588" i="22" s="1"/>
  <c r="H589" i="22" s="1"/>
  <c r="H590" i="22" s="1"/>
  <c r="H591" i="22" s="1"/>
  <c r="H592" i="22" s="1"/>
  <c r="H593" i="22" s="1"/>
  <c r="H594" i="22" s="1"/>
  <c r="H595" i="22" s="1"/>
  <c r="H596" i="22" s="1"/>
  <c r="H597" i="22" s="1"/>
  <c r="H598" i="22" s="1"/>
  <c r="H599" i="22" s="1"/>
  <c r="H600" i="22" s="1"/>
  <c r="H601" i="22" s="1"/>
  <c r="H602" i="22" s="1"/>
  <c r="H603" i="22" s="1"/>
  <c r="H604" i="22" s="1"/>
  <c r="H605" i="22" s="1"/>
  <c r="H606" i="22" s="1"/>
  <c r="H607" i="22" s="1"/>
  <c r="H608" i="22" s="1"/>
  <c r="H609" i="22" s="1"/>
  <c r="H610" i="22" s="1"/>
  <c r="H611" i="22" s="1"/>
  <c r="H612" i="22" s="1"/>
  <c r="H613" i="22" s="1"/>
  <c r="H614" i="22" s="1"/>
  <c r="H615" i="22" s="1"/>
  <c r="H616" i="22" s="1"/>
  <c r="H617" i="22" s="1"/>
  <c r="H618" i="22" s="1"/>
  <c r="H619" i="22" s="1"/>
  <c r="H620" i="22" s="1"/>
  <c r="H621" i="22" s="1"/>
  <c r="H622" i="22" s="1"/>
  <c r="H623" i="22" s="1"/>
  <c r="H624" i="22" s="1"/>
  <c r="H625" i="22" s="1"/>
  <c r="H626" i="22" s="1"/>
  <c r="H627" i="22" s="1"/>
  <c r="H628" i="22" s="1"/>
  <c r="H629" i="22" s="1"/>
  <c r="H630" i="22" s="1"/>
  <c r="H631" i="22" s="1"/>
  <c r="H632" i="22" s="1"/>
  <c r="H633" i="22" s="1"/>
  <c r="H634" i="22" s="1"/>
  <c r="H635" i="22" s="1"/>
  <c r="H636" i="22" s="1"/>
  <c r="H637" i="22" s="1"/>
  <c r="H638" i="22" s="1"/>
  <c r="H639" i="22" s="1"/>
  <c r="H640" i="22" s="1"/>
  <c r="H641" i="22" s="1"/>
  <c r="H642" i="22" s="1"/>
  <c r="H643" i="22" s="1"/>
  <c r="H644" i="22" s="1"/>
  <c r="H645" i="22" s="1"/>
  <c r="H646" i="22" s="1"/>
  <c r="H647" i="22" s="1"/>
  <c r="H648" i="22" s="1"/>
  <c r="H649" i="22" s="1"/>
  <c r="H650" i="22" s="1"/>
  <c r="H651" i="22" s="1"/>
  <c r="H652" i="22" s="1"/>
  <c r="H653" i="22" s="1"/>
  <c r="H654" i="22" s="1"/>
  <c r="H655" i="22" s="1"/>
  <c r="H656" i="22" s="1"/>
  <c r="H657" i="22" s="1"/>
  <c r="H658" i="22" s="1"/>
  <c r="H659" i="22" s="1"/>
  <c r="H660" i="22" s="1"/>
  <c r="H661" i="22" s="1"/>
  <c r="H662" i="22" s="1"/>
  <c r="H663" i="22" s="1"/>
  <c r="H664" i="22" s="1"/>
  <c r="H665" i="22" s="1"/>
  <c r="H666" i="22" s="1"/>
  <c r="H667" i="22" s="1"/>
  <c r="H668" i="22" s="1"/>
  <c r="H669" i="22" s="1"/>
  <c r="H670" i="22" s="1"/>
  <c r="H671" i="22" s="1"/>
  <c r="H672" i="22" s="1"/>
  <c r="H673" i="22" s="1"/>
  <c r="H674" i="22" s="1"/>
  <c r="H675" i="22" s="1"/>
  <c r="H676" i="22" s="1"/>
  <c r="H677" i="22" s="1"/>
  <c r="H678" i="22" s="1"/>
  <c r="H679" i="22" s="1"/>
  <c r="H680" i="22" s="1"/>
  <c r="H681" i="22" s="1"/>
  <c r="H682" i="22" s="1"/>
  <c r="H683" i="22" s="1"/>
  <c r="H684" i="22" s="1"/>
  <c r="H685" i="22" s="1"/>
  <c r="H686" i="22" s="1"/>
  <c r="H687" i="22" s="1"/>
  <c r="H688" i="22" s="1"/>
  <c r="H689" i="22" s="1"/>
  <c r="H690" i="22" s="1"/>
  <c r="H691" i="22" s="1"/>
  <c r="H692" i="22" s="1"/>
  <c r="H693" i="22" s="1"/>
  <c r="H694" i="22" s="1"/>
  <c r="H695" i="22" s="1"/>
  <c r="H696" i="22" s="1"/>
  <c r="H697" i="22" s="1"/>
  <c r="H698" i="22" s="1"/>
  <c r="H699" i="22" s="1"/>
  <c r="H700" i="22" s="1"/>
  <c r="H701" i="22" s="1"/>
  <c r="H702" i="22" s="1"/>
  <c r="H703" i="22" s="1"/>
  <c r="H704" i="22" s="1"/>
  <c r="H705" i="22" s="1"/>
  <c r="H706" i="22" s="1"/>
  <c r="H707" i="22" s="1"/>
  <c r="H708" i="22" s="1"/>
  <c r="H709" i="22" s="1"/>
  <c r="H710" i="22" s="1"/>
  <c r="H711" i="22" s="1"/>
  <c r="H712" i="22" s="1"/>
  <c r="H713" i="22" s="1"/>
  <c r="H714" i="22" s="1"/>
  <c r="H715" i="22" s="1"/>
  <c r="H716" i="22" s="1"/>
  <c r="H717" i="22" s="1"/>
  <c r="H718" i="22" s="1"/>
  <c r="H719" i="22" s="1"/>
  <c r="H720" i="22" s="1"/>
  <c r="H721" i="22" s="1"/>
  <c r="H722" i="22" s="1"/>
  <c r="H723" i="22" s="1"/>
  <c r="H724" i="22" s="1"/>
  <c r="H725" i="22" s="1"/>
  <c r="H726" i="22" s="1"/>
  <c r="H727" i="22" s="1"/>
  <c r="H728" i="22" s="1"/>
  <c r="H729" i="22" s="1"/>
  <c r="H730" i="22" s="1"/>
  <c r="H731" i="22" s="1"/>
  <c r="H732" i="22" s="1"/>
  <c r="H733" i="22" s="1"/>
  <c r="H734" i="22" s="1"/>
  <c r="H735" i="22" s="1"/>
  <c r="H736" i="22" s="1"/>
  <c r="H737" i="22" s="1"/>
  <c r="H738" i="22" s="1"/>
  <c r="H739" i="22" s="1"/>
  <c r="F4" i="22"/>
  <c r="F5" i="22" s="1"/>
  <c r="F6" i="22" s="1"/>
  <c r="F7" i="22" s="1"/>
  <c r="E4" i="22"/>
  <c r="D4" i="22"/>
  <c r="D5" i="22" s="1"/>
  <c r="D6" i="22" s="1"/>
  <c r="D7" i="22" s="1"/>
  <c r="D8" i="22" s="1"/>
  <c r="D9" i="22" s="1"/>
  <c r="D10" i="22" s="1"/>
  <c r="D11" i="22" s="1"/>
  <c r="D12" i="22" s="1"/>
  <c r="D13" i="22" s="1"/>
  <c r="D14" i="22" s="1"/>
  <c r="D15" i="22" s="1"/>
  <c r="D16" i="22" s="1"/>
  <c r="D17" i="22" s="1"/>
  <c r="D18" i="22" s="1"/>
  <c r="D19" i="22" s="1"/>
  <c r="D20" i="22" s="1"/>
  <c r="D21" i="22" s="1"/>
  <c r="D22" i="22" s="1"/>
  <c r="D23" i="22" s="1"/>
  <c r="D24" i="22" s="1"/>
  <c r="D25" i="22" s="1"/>
  <c r="D26" i="22" s="1"/>
  <c r="D27" i="22" s="1"/>
  <c r="D28" i="22" s="1"/>
  <c r="D29" i="22" s="1"/>
  <c r="D30" i="22" s="1"/>
  <c r="D31" i="22" s="1"/>
  <c r="D32" i="22" s="1"/>
  <c r="D33" i="22" s="1"/>
  <c r="D34" i="22" s="1"/>
  <c r="D35" i="22" s="1"/>
  <c r="D36" i="22" s="1"/>
  <c r="D37" i="22" s="1"/>
  <c r="D38" i="22" s="1"/>
  <c r="D39" i="22" s="1"/>
  <c r="D40" i="22" s="1"/>
  <c r="D41" i="22" s="1"/>
  <c r="D42" i="22" s="1"/>
  <c r="D43" i="22" s="1"/>
  <c r="D44" i="22" s="1"/>
  <c r="D45" i="22" s="1"/>
  <c r="D46" i="22" s="1"/>
  <c r="D47" i="22" s="1"/>
  <c r="D48" i="22" s="1"/>
  <c r="D49" i="22" s="1"/>
  <c r="D50" i="22" s="1"/>
  <c r="D51" i="22" s="1"/>
  <c r="D52" i="22" s="1"/>
  <c r="D53" i="22" s="1"/>
  <c r="D54" i="22" s="1"/>
  <c r="D55" i="22" s="1"/>
  <c r="D56" i="22" s="1"/>
  <c r="D57" i="22" s="1"/>
  <c r="D58" i="22" s="1"/>
  <c r="D59" i="22" s="1"/>
  <c r="D60" i="22" s="1"/>
  <c r="D61" i="22" s="1"/>
  <c r="D62" i="22" s="1"/>
  <c r="D63" i="22" s="1"/>
  <c r="D64" i="22" s="1"/>
  <c r="D65" i="22" s="1"/>
  <c r="D66" i="22" s="1"/>
  <c r="D67" i="22" s="1"/>
  <c r="D68" i="22" s="1"/>
  <c r="D69" i="22" s="1"/>
  <c r="D70" i="22" s="1"/>
  <c r="D71" i="22" s="1"/>
  <c r="D72" i="22" s="1"/>
  <c r="D73" i="22" s="1"/>
  <c r="D74" i="22" s="1"/>
  <c r="D75" i="22" s="1"/>
  <c r="D76" i="22" s="1"/>
  <c r="D77" i="22" s="1"/>
  <c r="D78" i="22" s="1"/>
  <c r="D79" i="22" s="1"/>
  <c r="D80" i="22" s="1"/>
  <c r="D81" i="22" s="1"/>
  <c r="D82" i="22" s="1"/>
  <c r="D83" i="22" s="1"/>
  <c r="D84" i="22" s="1"/>
  <c r="D85" i="22" s="1"/>
  <c r="D86" i="22" s="1"/>
  <c r="D87" i="22" s="1"/>
  <c r="D88" i="22" s="1"/>
  <c r="D89" i="22" s="1"/>
  <c r="D90" i="22" s="1"/>
  <c r="D91" i="22" s="1"/>
  <c r="D92" i="22" s="1"/>
  <c r="D93" i="22" s="1"/>
  <c r="D94" i="22" s="1"/>
  <c r="D95" i="22" s="1"/>
  <c r="D96" i="22" s="1"/>
  <c r="D97" i="22" s="1"/>
  <c r="D98" i="22" s="1"/>
  <c r="D99" i="22" s="1"/>
  <c r="D100" i="22" s="1"/>
  <c r="D101" i="22" s="1"/>
  <c r="D102" i="22" s="1"/>
  <c r="D103" i="22" s="1"/>
  <c r="D104" i="22" s="1"/>
  <c r="D105" i="22" s="1"/>
  <c r="D106" i="22" s="1"/>
  <c r="D107" i="22" s="1"/>
  <c r="D108" i="22" s="1"/>
  <c r="D109" i="22" s="1"/>
  <c r="D110" i="22" s="1"/>
  <c r="D111" i="22" s="1"/>
  <c r="D112" i="22" s="1"/>
  <c r="D113" i="22" s="1"/>
  <c r="D114" i="22" s="1"/>
  <c r="D115" i="22" s="1"/>
  <c r="D116" i="22" s="1"/>
  <c r="D117" i="22" s="1"/>
  <c r="D118" i="22" s="1"/>
  <c r="D119" i="22" s="1"/>
  <c r="D120" i="22" s="1"/>
  <c r="D121" i="22" s="1"/>
  <c r="D122" i="22" s="1"/>
  <c r="D123" i="22" s="1"/>
  <c r="D124" i="22" s="1"/>
  <c r="D125" i="22" s="1"/>
  <c r="D126" i="22" s="1"/>
  <c r="D127" i="22" s="1"/>
  <c r="D128" i="22" s="1"/>
  <c r="D129" i="22" s="1"/>
  <c r="D130" i="22" s="1"/>
  <c r="D131" i="22" s="1"/>
  <c r="D132" i="22" s="1"/>
  <c r="D133" i="22" s="1"/>
  <c r="D134" i="22" s="1"/>
  <c r="D135" i="22" s="1"/>
  <c r="D136" i="22" s="1"/>
  <c r="D137" i="22" s="1"/>
  <c r="D138" i="22" s="1"/>
  <c r="D139" i="22" s="1"/>
  <c r="D140" i="22" s="1"/>
  <c r="D141" i="22" s="1"/>
  <c r="D142" i="22" s="1"/>
  <c r="D143" i="22" s="1"/>
  <c r="D144" i="22" s="1"/>
  <c r="D145" i="22" s="1"/>
  <c r="D146" i="22" s="1"/>
  <c r="D147" i="22" s="1"/>
  <c r="D148" i="22" s="1"/>
  <c r="D149" i="22" s="1"/>
  <c r="D150" i="22" s="1"/>
  <c r="D151" i="22" s="1"/>
  <c r="D152" i="22" s="1"/>
  <c r="D153" i="22" s="1"/>
  <c r="D154" i="22" s="1"/>
  <c r="D155" i="22" s="1"/>
  <c r="D156" i="22" s="1"/>
  <c r="D157" i="22" s="1"/>
  <c r="D158" i="22" s="1"/>
  <c r="D159" i="22" s="1"/>
  <c r="D160" i="22" s="1"/>
  <c r="D161" i="22" s="1"/>
  <c r="D162" i="22" s="1"/>
  <c r="D163" i="22" s="1"/>
  <c r="D164" i="22" s="1"/>
  <c r="D165" i="22" s="1"/>
  <c r="D166" i="22" s="1"/>
  <c r="D167" i="22" s="1"/>
  <c r="D168" i="22" s="1"/>
  <c r="D169" i="22" s="1"/>
  <c r="D170" i="22" s="1"/>
  <c r="D171" i="22" s="1"/>
  <c r="D172" i="22" s="1"/>
  <c r="D173" i="22" s="1"/>
  <c r="D174" i="22" s="1"/>
  <c r="D175" i="22" s="1"/>
  <c r="D176" i="22" s="1"/>
  <c r="D177" i="22" s="1"/>
  <c r="D178" i="22" s="1"/>
  <c r="D179" i="22" s="1"/>
  <c r="D180" i="22" s="1"/>
  <c r="D181" i="22" s="1"/>
  <c r="D182" i="22" s="1"/>
  <c r="D183" i="22" s="1"/>
  <c r="D184" i="22" s="1"/>
  <c r="D185" i="22" s="1"/>
  <c r="D186" i="22" s="1"/>
  <c r="D187" i="22" s="1"/>
  <c r="D188" i="22" s="1"/>
  <c r="D189" i="22" s="1"/>
  <c r="D190" i="22" s="1"/>
  <c r="D191" i="22" s="1"/>
  <c r="D192" i="22" s="1"/>
  <c r="D193" i="22" s="1"/>
  <c r="D194" i="22" s="1"/>
  <c r="D195" i="22" s="1"/>
  <c r="D196" i="22" s="1"/>
  <c r="D197" i="22" s="1"/>
  <c r="D198" i="22" s="1"/>
  <c r="D199" i="22" s="1"/>
  <c r="D200" i="22" s="1"/>
  <c r="D201" i="22" s="1"/>
  <c r="D202" i="22" s="1"/>
  <c r="D203" i="22" s="1"/>
  <c r="D204" i="22" s="1"/>
  <c r="D205" i="22" s="1"/>
  <c r="D206" i="22" s="1"/>
  <c r="D207" i="22" s="1"/>
  <c r="D208" i="22" s="1"/>
  <c r="D209" i="22" s="1"/>
  <c r="D210" i="22" s="1"/>
  <c r="D211" i="22" s="1"/>
  <c r="D212" i="22" s="1"/>
  <c r="D213" i="22" s="1"/>
  <c r="D214" i="22" s="1"/>
  <c r="D215" i="22" s="1"/>
  <c r="D216" i="22" s="1"/>
  <c r="D217" i="22" s="1"/>
  <c r="D218" i="22" s="1"/>
  <c r="D219" i="22" s="1"/>
  <c r="D220" i="22" s="1"/>
  <c r="D221" i="22" s="1"/>
  <c r="D222" i="22" s="1"/>
  <c r="D223" i="22" s="1"/>
  <c r="D224" i="22" s="1"/>
  <c r="D225" i="22" s="1"/>
  <c r="D226" i="22" s="1"/>
  <c r="D227" i="22" s="1"/>
  <c r="D228" i="22" s="1"/>
  <c r="D229" i="22" s="1"/>
  <c r="D230" i="22" s="1"/>
  <c r="D231" i="22" s="1"/>
  <c r="D232" i="22" s="1"/>
  <c r="D233" i="22" s="1"/>
  <c r="D234" i="22" s="1"/>
  <c r="D235" i="22" s="1"/>
  <c r="D236" i="22" s="1"/>
  <c r="D237" i="22" s="1"/>
  <c r="D238" i="22" s="1"/>
  <c r="D239" i="22" s="1"/>
  <c r="D240" i="22" s="1"/>
  <c r="D241" i="22" s="1"/>
  <c r="D242" i="22" s="1"/>
  <c r="D243" i="22" s="1"/>
  <c r="D244" i="22" s="1"/>
  <c r="D245" i="22" s="1"/>
  <c r="D246" i="22" s="1"/>
  <c r="D247" i="22" s="1"/>
  <c r="D248" i="22" s="1"/>
  <c r="D249" i="22" s="1"/>
  <c r="D250" i="22" s="1"/>
  <c r="D251" i="22" s="1"/>
  <c r="D252" i="22" s="1"/>
  <c r="D253" i="22" s="1"/>
  <c r="D254" i="22" s="1"/>
  <c r="D255" i="22" s="1"/>
  <c r="D256" i="22" s="1"/>
  <c r="D257" i="22" s="1"/>
  <c r="D258" i="22" s="1"/>
  <c r="D259" i="22" s="1"/>
  <c r="D260" i="22" s="1"/>
  <c r="D261" i="22" s="1"/>
  <c r="D262" i="22" s="1"/>
  <c r="D263" i="22" s="1"/>
  <c r="D264" i="22" s="1"/>
  <c r="D265" i="22" s="1"/>
  <c r="D266" i="22" s="1"/>
  <c r="D267" i="22" s="1"/>
  <c r="D268" i="22" s="1"/>
  <c r="D269" i="22" s="1"/>
  <c r="D270" i="22" s="1"/>
  <c r="D271" i="22" s="1"/>
  <c r="D272" i="22" s="1"/>
  <c r="D273" i="22" s="1"/>
  <c r="D274" i="22" s="1"/>
  <c r="D275" i="22" s="1"/>
  <c r="D276" i="22" s="1"/>
  <c r="D277" i="22" s="1"/>
  <c r="D278" i="22" s="1"/>
  <c r="D279" i="22" s="1"/>
  <c r="D280" i="22" s="1"/>
  <c r="D281" i="22" s="1"/>
  <c r="D282" i="22" s="1"/>
  <c r="D283" i="22" s="1"/>
  <c r="D284" i="22" s="1"/>
  <c r="D285" i="22" s="1"/>
  <c r="D286" i="22" s="1"/>
  <c r="D287" i="22" s="1"/>
  <c r="D288" i="22" s="1"/>
  <c r="D289" i="22" s="1"/>
  <c r="D290" i="22" s="1"/>
  <c r="D291" i="22" s="1"/>
  <c r="D292" i="22" s="1"/>
  <c r="D293" i="22" s="1"/>
  <c r="D294" i="22" s="1"/>
  <c r="D295" i="22" s="1"/>
  <c r="D296" i="22" s="1"/>
  <c r="D297" i="22" s="1"/>
  <c r="D298" i="22" s="1"/>
  <c r="D299" i="22" s="1"/>
  <c r="D300" i="22" s="1"/>
  <c r="D301" i="22" s="1"/>
  <c r="D302" i="22" s="1"/>
  <c r="D303" i="22" s="1"/>
  <c r="D304" i="22" s="1"/>
  <c r="D305" i="22" s="1"/>
  <c r="D306" i="22" s="1"/>
  <c r="D307" i="22" s="1"/>
  <c r="D308" i="22" s="1"/>
  <c r="D309" i="22" s="1"/>
  <c r="D310" i="22" s="1"/>
  <c r="D311" i="22" s="1"/>
  <c r="D312" i="22" s="1"/>
  <c r="D313" i="22" s="1"/>
  <c r="D314" i="22" s="1"/>
  <c r="D315" i="22" s="1"/>
  <c r="D316" i="22" s="1"/>
  <c r="D317" i="22" s="1"/>
  <c r="D318" i="22" s="1"/>
  <c r="D319" i="22" s="1"/>
  <c r="D320" i="22" s="1"/>
  <c r="D321" i="22" s="1"/>
  <c r="D322" i="22" s="1"/>
  <c r="D323" i="22" s="1"/>
  <c r="D324" i="22" s="1"/>
  <c r="D325" i="22" s="1"/>
  <c r="D326" i="22" s="1"/>
  <c r="D327" i="22" s="1"/>
  <c r="D328" i="22" s="1"/>
  <c r="D329" i="22" s="1"/>
  <c r="D330" i="22" s="1"/>
  <c r="D331" i="22" s="1"/>
  <c r="D332" i="22" s="1"/>
  <c r="D333" i="22" s="1"/>
  <c r="D334" i="22" s="1"/>
  <c r="D335" i="22" s="1"/>
  <c r="D336" i="22" s="1"/>
  <c r="D337" i="22" s="1"/>
  <c r="D338" i="22" s="1"/>
  <c r="D339" i="22" s="1"/>
  <c r="D340" i="22" s="1"/>
  <c r="D341" i="22" s="1"/>
  <c r="D342" i="22" s="1"/>
  <c r="D343" i="22" s="1"/>
  <c r="D344" i="22" s="1"/>
  <c r="D345" i="22" s="1"/>
  <c r="D346" i="22" s="1"/>
  <c r="D347" i="22" s="1"/>
  <c r="D348" i="22" s="1"/>
  <c r="D349" i="22" s="1"/>
  <c r="D350" i="22" s="1"/>
  <c r="D351" i="22" s="1"/>
  <c r="D352" i="22" s="1"/>
  <c r="D353" i="22" s="1"/>
  <c r="D354" i="22" s="1"/>
  <c r="D355" i="22" s="1"/>
  <c r="D356" i="22" s="1"/>
  <c r="D357" i="22" s="1"/>
  <c r="D358" i="22" s="1"/>
  <c r="D359" i="22" s="1"/>
  <c r="D360" i="22" s="1"/>
  <c r="D361" i="22" s="1"/>
  <c r="D362" i="22" s="1"/>
  <c r="D363" i="22" s="1"/>
  <c r="D364" i="22" s="1"/>
  <c r="D365" i="22" s="1"/>
  <c r="D366" i="22" s="1"/>
  <c r="D367" i="22" s="1"/>
  <c r="D368" i="22" s="1"/>
  <c r="D369" i="22" s="1"/>
  <c r="D370" i="22" s="1"/>
  <c r="D371" i="22" s="1"/>
  <c r="D372" i="22" s="1"/>
  <c r="D373" i="22" s="1"/>
  <c r="D374" i="22" s="1"/>
  <c r="D375" i="22" s="1"/>
  <c r="D376" i="22" s="1"/>
  <c r="D377" i="22" s="1"/>
  <c r="D378" i="22" s="1"/>
  <c r="D379" i="22" s="1"/>
  <c r="D380" i="22" s="1"/>
  <c r="D381" i="22" s="1"/>
  <c r="D382" i="22" s="1"/>
  <c r="D383" i="22" s="1"/>
  <c r="D384" i="22" s="1"/>
  <c r="D385" i="22" s="1"/>
  <c r="D386" i="22" s="1"/>
  <c r="D387" i="22" s="1"/>
  <c r="D388" i="22" s="1"/>
  <c r="D389" i="22" s="1"/>
  <c r="D390" i="22" s="1"/>
  <c r="D391" i="22" s="1"/>
  <c r="D392" i="22" s="1"/>
  <c r="D393" i="22" s="1"/>
  <c r="D394" i="22" s="1"/>
  <c r="D395" i="22" s="1"/>
  <c r="D396" i="22" s="1"/>
  <c r="D397" i="22" s="1"/>
  <c r="D398" i="22" s="1"/>
  <c r="D399" i="22" s="1"/>
  <c r="D400" i="22" s="1"/>
  <c r="D401" i="22" s="1"/>
  <c r="D402" i="22" s="1"/>
  <c r="D403" i="22" s="1"/>
  <c r="D404" i="22" s="1"/>
  <c r="D405" i="22" s="1"/>
  <c r="D406" i="22" s="1"/>
  <c r="D407" i="22" s="1"/>
  <c r="D408" i="22" s="1"/>
  <c r="D409" i="22" s="1"/>
  <c r="D410" i="22" s="1"/>
  <c r="D411" i="22" s="1"/>
  <c r="D412" i="22" s="1"/>
  <c r="D413" i="22" s="1"/>
  <c r="D414" i="22" s="1"/>
  <c r="D415" i="22" s="1"/>
  <c r="D416" i="22" s="1"/>
  <c r="D417" i="22" s="1"/>
  <c r="D418" i="22" s="1"/>
  <c r="D419" i="22" s="1"/>
  <c r="D420" i="22" s="1"/>
  <c r="D421" i="22" s="1"/>
  <c r="D422" i="22" s="1"/>
  <c r="D423" i="22" s="1"/>
  <c r="D424" i="22" s="1"/>
  <c r="D425" i="22" s="1"/>
  <c r="D426" i="22" s="1"/>
  <c r="D427" i="22" s="1"/>
  <c r="D428" i="22" s="1"/>
  <c r="D429" i="22" s="1"/>
  <c r="D430" i="22" s="1"/>
  <c r="D431" i="22" s="1"/>
  <c r="D432" i="22" s="1"/>
  <c r="D433" i="22" s="1"/>
  <c r="D434" i="22" s="1"/>
  <c r="D435" i="22" s="1"/>
  <c r="D436" i="22" s="1"/>
  <c r="D437" i="22" s="1"/>
  <c r="D438" i="22" s="1"/>
  <c r="D439" i="22" s="1"/>
  <c r="D440" i="22" s="1"/>
  <c r="D441" i="22" s="1"/>
  <c r="D442" i="22" s="1"/>
  <c r="D443" i="22" s="1"/>
  <c r="D444" i="22" s="1"/>
  <c r="D445" i="22" s="1"/>
  <c r="D446" i="22" s="1"/>
  <c r="D447" i="22" s="1"/>
  <c r="D448" i="22" s="1"/>
  <c r="D449" i="22" s="1"/>
  <c r="D450" i="22" s="1"/>
  <c r="D451" i="22" s="1"/>
  <c r="D452" i="22" s="1"/>
  <c r="D453" i="22" s="1"/>
  <c r="D454" i="22" s="1"/>
  <c r="D455" i="22" s="1"/>
  <c r="D456" i="22" s="1"/>
  <c r="D457" i="22" s="1"/>
  <c r="D458" i="22" s="1"/>
  <c r="D459" i="22" s="1"/>
  <c r="D460" i="22" s="1"/>
  <c r="D461" i="22" s="1"/>
  <c r="D462" i="22" s="1"/>
  <c r="D463" i="22" s="1"/>
  <c r="D464" i="22" s="1"/>
  <c r="D465" i="22" s="1"/>
  <c r="D466" i="22" s="1"/>
  <c r="D467" i="22" s="1"/>
  <c r="D468" i="22" s="1"/>
  <c r="D469" i="22" s="1"/>
  <c r="D470" i="22" s="1"/>
  <c r="D471" i="22" s="1"/>
  <c r="D472" i="22" s="1"/>
  <c r="D473" i="22" s="1"/>
  <c r="D474" i="22" s="1"/>
  <c r="D475" i="22" s="1"/>
  <c r="D476" i="22" s="1"/>
  <c r="D477" i="22" s="1"/>
  <c r="D478" i="22" s="1"/>
  <c r="D479" i="22" s="1"/>
  <c r="D480" i="22" s="1"/>
  <c r="D481" i="22" s="1"/>
  <c r="D482" i="22" s="1"/>
  <c r="D483" i="22" s="1"/>
  <c r="D484" i="22" s="1"/>
  <c r="D485" i="22" s="1"/>
  <c r="D486" i="22" s="1"/>
  <c r="D487" i="22" s="1"/>
  <c r="D488" i="22" s="1"/>
  <c r="D489" i="22" s="1"/>
  <c r="D490" i="22" s="1"/>
  <c r="D491" i="22" s="1"/>
  <c r="D492" i="22" s="1"/>
  <c r="D493" i="22" s="1"/>
  <c r="D494" i="22" s="1"/>
  <c r="D495" i="22" s="1"/>
  <c r="D496" i="22" s="1"/>
  <c r="D497" i="22" s="1"/>
  <c r="D498" i="22" s="1"/>
  <c r="D499" i="22" s="1"/>
  <c r="D500" i="22" s="1"/>
  <c r="D501" i="22" s="1"/>
  <c r="D502" i="22" s="1"/>
  <c r="D503" i="22" s="1"/>
  <c r="D504" i="22" s="1"/>
  <c r="D505" i="22" s="1"/>
  <c r="D506" i="22" s="1"/>
  <c r="D507" i="22" s="1"/>
  <c r="D508" i="22" s="1"/>
  <c r="D509" i="22" s="1"/>
  <c r="D510" i="22" s="1"/>
  <c r="D511" i="22" s="1"/>
  <c r="D512" i="22" s="1"/>
  <c r="D513" i="22" s="1"/>
  <c r="D514" i="22" s="1"/>
  <c r="D515" i="22" s="1"/>
  <c r="D516" i="22" s="1"/>
  <c r="D517" i="22" s="1"/>
  <c r="D518" i="22" s="1"/>
  <c r="D519" i="22" s="1"/>
  <c r="D520" i="22" s="1"/>
  <c r="D521" i="22" s="1"/>
  <c r="D522" i="22" s="1"/>
  <c r="D523" i="22" s="1"/>
  <c r="D524" i="22" s="1"/>
  <c r="D525" i="22" s="1"/>
  <c r="D526" i="22" s="1"/>
  <c r="D527" i="22" s="1"/>
  <c r="D528" i="22" s="1"/>
  <c r="D529" i="22" s="1"/>
  <c r="D530" i="22" s="1"/>
  <c r="D531" i="22" s="1"/>
  <c r="D532" i="22" s="1"/>
  <c r="D533" i="22" s="1"/>
  <c r="D534" i="22" s="1"/>
  <c r="D535" i="22" s="1"/>
  <c r="D536" i="22" s="1"/>
  <c r="D537" i="22" s="1"/>
  <c r="D538" i="22" s="1"/>
  <c r="D539" i="22" s="1"/>
  <c r="D540" i="22" s="1"/>
  <c r="D541" i="22" s="1"/>
  <c r="D542" i="22" s="1"/>
  <c r="D543" i="22" s="1"/>
  <c r="D544" i="22" s="1"/>
  <c r="D545" i="22" s="1"/>
  <c r="D546" i="22" s="1"/>
  <c r="D547" i="22" s="1"/>
  <c r="D548" i="22" s="1"/>
  <c r="D549" i="22" s="1"/>
  <c r="D550" i="22" s="1"/>
  <c r="D551" i="22" s="1"/>
  <c r="D552" i="22" s="1"/>
  <c r="D553" i="22" s="1"/>
  <c r="D554" i="22" s="1"/>
  <c r="D555" i="22" s="1"/>
  <c r="D556" i="22" s="1"/>
  <c r="D557" i="22" s="1"/>
  <c r="D558" i="22" s="1"/>
  <c r="D559" i="22" s="1"/>
  <c r="D560" i="22" s="1"/>
  <c r="D561" i="22" s="1"/>
  <c r="D562" i="22" s="1"/>
  <c r="D563" i="22" s="1"/>
  <c r="D564" i="22" s="1"/>
  <c r="D565" i="22" s="1"/>
  <c r="D566" i="22" s="1"/>
  <c r="D567" i="22" s="1"/>
  <c r="D568" i="22" s="1"/>
  <c r="D569" i="22" s="1"/>
  <c r="D570" i="22" s="1"/>
  <c r="D571" i="22" s="1"/>
  <c r="D572" i="22" s="1"/>
  <c r="D573" i="22" s="1"/>
  <c r="D574" i="22" s="1"/>
  <c r="D575" i="22" s="1"/>
  <c r="D576" i="22" s="1"/>
  <c r="D577" i="22" s="1"/>
  <c r="D578" i="22" s="1"/>
  <c r="D579" i="22" s="1"/>
  <c r="D580" i="22" s="1"/>
  <c r="D581" i="22" s="1"/>
  <c r="D582" i="22" s="1"/>
  <c r="D583" i="22" s="1"/>
  <c r="D584" i="22" s="1"/>
  <c r="D585" i="22" s="1"/>
  <c r="D586" i="22" s="1"/>
  <c r="D587" i="22" s="1"/>
  <c r="D588" i="22" s="1"/>
  <c r="D589" i="22" s="1"/>
  <c r="D590" i="22" s="1"/>
  <c r="D591" i="22" s="1"/>
  <c r="D592" i="22" s="1"/>
  <c r="D593" i="22" s="1"/>
  <c r="D594" i="22" s="1"/>
  <c r="D595" i="22" s="1"/>
  <c r="D596" i="22" s="1"/>
  <c r="D597" i="22" s="1"/>
  <c r="D598" i="22" s="1"/>
  <c r="D599" i="22" s="1"/>
  <c r="D600" i="22" s="1"/>
  <c r="D601" i="22" s="1"/>
  <c r="D602" i="22" s="1"/>
  <c r="D603" i="22" s="1"/>
  <c r="D604" i="22" s="1"/>
  <c r="D605" i="22" s="1"/>
  <c r="D606" i="22" s="1"/>
  <c r="D607" i="22" s="1"/>
  <c r="D608" i="22" s="1"/>
  <c r="D609" i="22" s="1"/>
  <c r="D610" i="22" s="1"/>
  <c r="D611" i="22" s="1"/>
  <c r="D612" i="22" s="1"/>
  <c r="D613" i="22" s="1"/>
  <c r="D614" i="22" s="1"/>
  <c r="D615" i="22" s="1"/>
  <c r="D616" i="22" s="1"/>
  <c r="D617" i="22" s="1"/>
  <c r="D618" i="22" s="1"/>
  <c r="D619" i="22" s="1"/>
  <c r="D620" i="22" s="1"/>
  <c r="D621" i="22" s="1"/>
  <c r="D622" i="22" s="1"/>
  <c r="D623" i="22" s="1"/>
  <c r="D624" i="22" s="1"/>
  <c r="D625" i="22" s="1"/>
  <c r="D626" i="22" s="1"/>
  <c r="D627" i="22" s="1"/>
  <c r="D628" i="22" s="1"/>
  <c r="D629" i="22" s="1"/>
  <c r="D630" i="22" s="1"/>
  <c r="D631" i="22" s="1"/>
  <c r="D632" i="22" s="1"/>
  <c r="D633" i="22" s="1"/>
  <c r="D634" i="22" s="1"/>
  <c r="D635" i="22" s="1"/>
  <c r="D636" i="22" s="1"/>
  <c r="D637" i="22" s="1"/>
  <c r="D638" i="22" s="1"/>
  <c r="D639" i="22" s="1"/>
  <c r="D640" i="22" s="1"/>
  <c r="D641" i="22" s="1"/>
  <c r="D642" i="22" s="1"/>
  <c r="D643" i="22" s="1"/>
  <c r="D644" i="22" s="1"/>
  <c r="D645" i="22" s="1"/>
  <c r="D646" i="22" s="1"/>
  <c r="D647" i="22" s="1"/>
  <c r="D648" i="22" s="1"/>
  <c r="D649" i="22" s="1"/>
  <c r="D650" i="22" s="1"/>
  <c r="D651" i="22" s="1"/>
  <c r="D652" i="22" s="1"/>
  <c r="D653" i="22" s="1"/>
  <c r="D654" i="22" s="1"/>
  <c r="D655" i="22" s="1"/>
  <c r="D656" i="22" s="1"/>
  <c r="D657" i="22" s="1"/>
  <c r="D658" i="22" s="1"/>
  <c r="D659" i="22" s="1"/>
  <c r="D660" i="22" s="1"/>
  <c r="D661" i="22" s="1"/>
  <c r="D662" i="22" s="1"/>
  <c r="D663" i="22" s="1"/>
  <c r="D664" i="22" s="1"/>
  <c r="D665" i="22" s="1"/>
  <c r="D666" i="22" s="1"/>
  <c r="D667" i="22" s="1"/>
  <c r="D668" i="22" s="1"/>
  <c r="D669" i="22" s="1"/>
  <c r="D670" i="22" s="1"/>
  <c r="D671" i="22" s="1"/>
  <c r="D672" i="22" s="1"/>
  <c r="D673" i="22" s="1"/>
  <c r="D674" i="22" s="1"/>
  <c r="D675" i="22" s="1"/>
  <c r="D676" i="22" s="1"/>
  <c r="D677" i="22" s="1"/>
  <c r="D678" i="22" s="1"/>
  <c r="D679" i="22" s="1"/>
  <c r="D680" i="22" s="1"/>
  <c r="D681" i="22" s="1"/>
  <c r="D682" i="22" s="1"/>
  <c r="D683" i="22" s="1"/>
  <c r="D684" i="22" s="1"/>
  <c r="D685" i="22" s="1"/>
  <c r="D686" i="22" s="1"/>
  <c r="D687" i="22" s="1"/>
  <c r="D688" i="22" s="1"/>
  <c r="D689" i="22" s="1"/>
  <c r="D690" i="22" s="1"/>
  <c r="D691" i="22" s="1"/>
  <c r="D692" i="22" s="1"/>
  <c r="D693" i="22" s="1"/>
  <c r="D694" i="22" s="1"/>
  <c r="D695" i="22" s="1"/>
  <c r="D696" i="22" s="1"/>
  <c r="D697" i="22" s="1"/>
  <c r="D698" i="22" s="1"/>
  <c r="D699" i="22" s="1"/>
  <c r="D700" i="22" s="1"/>
  <c r="D701" i="22" s="1"/>
  <c r="D702" i="22" s="1"/>
  <c r="D703" i="22" s="1"/>
  <c r="D704" i="22" s="1"/>
  <c r="D705" i="22" s="1"/>
  <c r="D706" i="22" s="1"/>
  <c r="D707" i="22" s="1"/>
  <c r="D708" i="22" s="1"/>
  <c r="D709" i="22" s="1"/>
  <c r="D710" i="22" s="1"/>
  <c r="D711" i="22" s="1"/>
  <c r="D712" i="22" s="1"/>
  <c r="D713" i="22" s="1"/>
  <c r="D714" i="22" s="1"/>
  <c r="D715" i="22" s="1"/>
  <c r="D716" i="22" s="1"/>
  <c r="D717" i="22" s="1"/>
  <c r="D718" i="22" s="1"/>
  <c r="D719" i="22" s="1"/>
  <c r="D720" i="22" s="1"/>
  <c r="D721" i="22" s="1"/>
  <c r="D722" i="22" s="1"/>
  <c r="D723" i="22" s="1"/>
  <c r="D724" i="22" s="1"/>
  <c r="D725" i="22" s="1"/>
  <c r="D726" i="22" s="1"/>
  <c r="D727" i="22" s="1"/>
  <c r="D728" i="22" s="1"/>
  <c r="D729" i="22" s="1"/>
  <c r="D730" i="22" s="1"/>
  <c r="D731" i="22" s="1"/>
  <c r="D732" i="22" s="1"/>
  <c r="D733" i="22" s="1"/>
  <c r="D734" i="22" s="1"/>
  <c r="D735" i="22" s="1"/>
  <c r="D736" i="22" s="1"/>
  <c r="D737" i="22" s="1"/>
  <c r="D738" i="22" s="1"/>
  <c r="D739" i="22" s="1"/>
  <c r="D740" i="22" s="1"/>
  <c r="D741" i="22" s="1"/>
  <c r="D742" i="22" s="1"/>
  <c r="D743" i="22" s="1"/>
  <c r="D744" i="22" s="1"/>
  <c r="D745" i="22" s="1"/>
  <c r="D746" i="22" s="1"/>
  <c r="D747" i="22" s="1"/>
  <c r="D748" i="22" s="1"/>
  <c r="D749" i="22" s="1"/>
  <c r="D750" i="22" s="1"/>
  <c r="D751" i="22" s="1"/>
  <c r="D752" i="22" s="1"/>
  <c r="D753" i="22" s="1"/>
  <c r="D754" i="22" s="1"/>
  <c r="D755" i="22" s="1"/>
  <c r="D756" i="22" s="1"/>
  <c r="D757" i="22" s="1"/>
  <c r="D758" i="22" s="1"/>
  <c r="D759" i="22" s="1"/>
  <c r="D760" i="22" s="1"/>
  <c r="D761" i="22" s="1"/>
  <c r="D762" i="22" s="1"/>
  <c r="D763" i="22" s="1"/>
  <c r="D764" i="22" s="1"/>
  <c r="D765" i="22" s="1"/>
  <c r="D766" i="22" s="1"/>
  <c r="D767" i="22" s="1"/>
  <c r="D768" i="22" s="1"/>
  <c r="D769" i="22" s="1"/>
  <c r="D770" i="22" s="1"/>
  <c r="D771" i="22" s="1"/>
  <c r="D772" i="22" s="1"/>
  <c r="D773" i="22" s="1"/>
  <c r="D774" i="22" s="1"/>
  <c r="D775" i="22" s="1"/>
  <c r="D776" i="22" s="1"/>
  <c r="D777" i="22" s="1"/>
  <c r="D778" i="22" s="1"/>
  <c r="D779" i="22" s="1"/>
  <c r="D780" i="22" s="1"/>
  <c r="D781" i="22" s="1"/>
  <c r="D782" i="22" s="1"/>
  <c r="D783" i="22" s="1"/>
  <c r="D784" i="22" s="1"/>
  <c r="D785" i="22" s="1"/>
  <c r="D786" i="22" s="1"/>
  <c r="D787" i="22" s="1"/>
  <c r="D788" i="22" s="1"/>
  <c r="D789" i="22" s="1"/>
  <c r="D790" i="22" s="1"/>
  <c r="D791" i="22" s="1"/>
  <c r="D792" i="22" s="1"/>
  <c r="D793" i="22" s="1"/>
  <c r="D794" i="22" s="1"/>
  <c r="D795" i="22" s="1"/>
  <c r="D796" i="22" s="1"/>
  <c r="D797" i="22" s="1"/>
  <c r="D798" i="22" s="1"/>
  <c r="D799" i="22" s="1"/>
  <c r="D800" i="22" s="1"/>
  <c r="D801" i="22" s="1"/>
  <c r="D802" i="22" s="1"/>
  <c r="D803" i="22" s="1"/>
  <c r="D804" i="22" s="1"/>
  <c r="D805" i="22" s="1"/>
  <c r="D806" i="22" s="1"/>
  <c r="D807" i="22" s="1"/>
  <c r="D808" i="22" s="1"/>
  <c r="D809" i="22" s="1"/>
  <c r="D810" i="22" s="1"/>
  <c r="D811" i="22" s="1"/>
  <c r="D812" i="22" s="1"/>
  <c r="D813" i="22" s="1"/>
  <c r="D814" i="22" s="1"/>
  <c r="D815" i="22" s="1"/>
  <c r="D816" i="22" s="1"/>
  <c r="D817" i="22" s="1"/>
  <c r="D818" i="22" s="1"/>
  <c r="D819" i="22" s="1"/>
  <c r="D820" i="22" s="1"/>
  <c r="D821" i="22" s="1"/>
  <c r="D822" i="22" s="1"/>
  <c r="D823" i="22" s="1"/>
  <c r="D824" i="22" s="1"/>
  <c r="D825" i="22" s="1"/>
  <c r="D826" i="22" s="1"/>
  <c r="D827" i="22" s="1"/>
  <c r="D828" i="22" s="1"/>
  <c r="D829" i="22" s="1"/>
  <c r="D830" i="22" s="1"/>
  <c r="D831" i="22" s="1"/>
  <c r="D832" i="22" s="1"/>
  <c r="D833" i="22" s="1"/>
  <c r="D834" i="22" s="1"/>
  <c r="D835" i="22" s="1"/>
  <c r="D836" i="22" s="1"/>
  <c r="D837" i="22" s="1"/>
  <c r="D838" i="22" s="1"/>
  <c r="D839" i="22" s="1"/>
  <c r="D840" i="22" s="1"/>
  <c r="D841" i="22" s="1"/>
  <c r="D842" i="22" s="1"/>
  <c r="D843" i="22" s="1"/>
  <c r="D844" i="22" s="1"/>
  <c r="D845" i="22" s="1"/>
  <c r="D846" i="22" s="1"/>
  <c r="D847" i="22" s="1"/>
  <c r="D848" i="22" s="1"/>
  <c r="D849" i="22" s="1"/>
  <c r="D850" i="22" s="1"/>
  <c r="D851" i="22" s="1"/>
  <c r="D852" i="22" s="1"/>
  <c r="D853" i="22" s="1"/>
  <c r="D854" i="22" s="1"/>
  <c r="D855" i="22" s="1"/>
  <c r="D856" i="22" s="1"/>
  <c r="D857" i="22" s="1"/>
  <c r="D858" i="22" s="1"/>
  <c r="D859" i="22" s="1"/>
  <c r="D860" i="22" s="1"/>
  <c r="D861" i="22" s="1"/>
  <c r="D862" i="22" s="1"/>
  <c r="D863" i="22" s="1"/>
  <c r="D864" i="22" s="1"/>
  <c r="D865" i="22" s="1"/>
  <c r="D866" i="22" s="1"/>
  <c r="D867" i="22" s="1"/>
  <c r="D868" i="22" s="1"/>
  <c r="D869" i="22" s="1"/>
  <c r="D870" i="22" s="1"/>
  <c r="D871" i="22" s="1"/>
  <c r="D872" i="22" s="1"/>
  <c r="D873" i="22" s="1"/>
  <c r="D874" i="22" s="1"/>
  <c r="D875" i="22" s="1"/>
  <c r="D876" i="22" s="1"/>
  <c r="D877" i="22" s="1"/>
  <c r="D878" i="22" s="1"/>
  <c r="D879" i="22" s="1"/>
  <c r="D880" i="22" s="1"/>
  <c r="D881" i="22" s="1"/>
  <c r="D882" i="22" s="1"/>
  <c r="D883" i="22" s="1"/>
  <c r="D884" i="22" s="1"/>
  <c r="D885" i="22" s="1"/>
  <c r="D886" i="22" s="1"/>
  <c r="D887" i="22" s="1"/>
  <c r="D888" i="22" s="1"/>
  <c r="D889" i="22" s="1"/>
  <c r="D890" i="22" s="1"/>
  <c r="D891" i="22" s="1"/>
  <c r="D892" i="22" s="1"/>
  <c r="D893" i="22" s="1"/>
  <c r="D894" i="22" s="1"/>
  <c r="D895" i="22" s="1"/>
  <c r="D896" i="22" s="1"/>
  <c r="D897" i="22" s="1"/>
  <c r="D898" i="22" s="1"/>
  <c r="D899" i="22" s="1"/>
  <c r="D900" i="22" s="1"/>
  <c r="D901" i="22" s="1"/>
  <c r="D902" i="22" s="1"/>
  <c r="D903" i="22" s="1"/>
  <c r="D904" i="22" s="1"/>
  <c r="D905" i="22" s="1"/>
  <c r="D906" i="22" s="1"/>
  <c r="D907" i="22" s="1"/>
  <c r="D908" i="22" s="1"/>
  <c r="D909" i="22" s="1"/>
  <c r="D910" i="22" s="1"/>
  <c r="D911" i="22" s="1"/>
  <c r="D912" i="22" s="1"/>
  <c r="D913" i="22" s="1"/>
  <c r="D914" i="22" s="1"/>
  <c r="D915" i="22" s="1"/>
  <c r="D916" i="22" s="1"/>
  <c r="D917" i="22" s="1"/>
  <c r="D918" i="22" s="1"/>
  <c r="D919" i="22" s="1"/>
  <c r="D920" i="22" s="1"/>
  <c r="D921" i="22" s="1"/>
  <c r="D922" i="22" s="1"/>
  <c r="D923" i="22" s="1"/>
  <c r="D924" i="22" s="1"/>
  <c r="D925" i="22" s="1"/>
  <c r="D926" i="22" s="1"/>
  <c r="D927" i="22" s="1"/>
  <c r="D928" i="22" s="1"/>
  <c r="D929" i="22" s="1"/>
  <c r="D930" i="22" s="1"/>
  <c r="D931" i="22" s="1"/>
  <c r="D932" i="22" s="1"/>
  <c r="D933" i="22" s="1"/>
  <c r="D934" i="22" s="1"/>
  <c r="D935" i="22" s="1"/>
  <c r="D936" i="22" s="1"/>
  <c r="D937" i="22" s="1"/>
  <c r="D938" i="22" s="1"/>
  <c r="D939" i="22" s="1"/>
  <c r="D940" i="22" s="1"/>
  <c r="D941" i="22" s="1"/>
  <c r="D942" i="22" s="1"/>
  <c r="D943" i="22" s="1"/>
  <c r="D944" i="22" s="1"/>
  <c r="D945" i="22" s="1"/>
  <c r="D946" i="22" s="1"/>
  <c r="D947" i="22" s="1"/>
  <c r="D948" i="22" s="1"/>
  <c r="D949" i="22" s="1"/>
  <c r="D950" i="22" s="1"/>
  <c r="D951" i="22" s="1"/>
  <c r="D952" i="22" s="1"/>
  <c r="D953" i="22" s="1"/>
  <c r="D954" i="22" s="1"/>
  <c r="D955" i="22" s="1"/>
  <c r="D956" i="22" s="1"/>
  <c r="D957" i="22" s="1"/>
  <c r="D958" i="22" s="1"/>
  <c r="D959" i="22" s="1"/>
  <c r="D960" i="22" s="1"/>
  <c r="D961" i="22" s="1"/>
  <c r="D962" i="22" s="1"/>
  <c r="D963" i="22" s="1"/>
  <c r="D964" i="22" s="1"/>
  <c r="D965" i="22" s="1"/>
  <c r="D966" i="22" s="1"/>
  <c r="D967" i="22" s="1"/>
  <c r="D968" i="22" s="1"/>
  <c r="D969" i="22" s="1"/>
  <c r="D970" i="22" s="1"/>
  <c r="D971" i="22" s="1"/>
  <c r="D972" i="22" s="1"/>
  <c r="D973" i="22" s="1"/>
  <c r="D974" i="22" s="1"/>
  <c r="D975" i="22" s="1"/>
  <c r="D976" i="22" s="1"/>
  <c r="D977" i="22" s="1"/>
  <c r="D978" i="22" s="1"/>
  <c r="D979" i="22" s="1"/>
  <c r="D980" i="22" s="1"/>
  <c r="D981" i="22" s="1"/>
  <c r="D982" i="22" s="1"/>
  <c r="D983" i="22" s="1"/>
  <c r="D984" i="22" s="1"/>
  <c r="D985" i="22" s="1"/>
  <c r="D986" i="22" s="1"/>
  <c r="D987" i="22" s="1"/>
  <c r="D988" i="22" s="1"/>
  <c r="D989" i="22" s="1"/>
  <c r="D990" i="22" s="1"/>
  <c r="D991" i="22" s="1"/>
  <c r="D992" i="22" s="1"/>
  <c r="D993" i="22" s="1"/>
  <c r="D994" i="22" s="1"/>
  <c r="D995" i="22" s="1"/>
  <c r="D996" i="22" s="1"/>
  <c r="D997" i="22" s="1"/>
  <c r="D998" i="22" s="1"/>
  <c r="D999" i="22" s="1"/>
  <c r="D1000" i="22" s="1"/>
  <c r="D1001" i="22" s="1"/>
  <c r="D1002" i="22" s="1"/>
  <c r="D1003" i="22" s="1"/>
  <c r="D1004" i="22" s="1"/>
  <c r="D1005" i="22" s="1"/>
  <c r="D1006" i="22" s="1"/>
  <c r="D1007" i="22" s="1"/>
  <c r="D1008" i="22" s="1"/>
  <c r="D1009" i="22" s="1"/>
  <c r="D1010" i="22" s="1"/>
  <c r="D1011" i="22" s="1"/>
  <c r="D1012" i="22" s="1"/>
  <c r="D1013" i="22" s="1"/>
  <c r="D1014" i="22" s="1"/>
  <c r="D1015" i="22" s="1"/>
  <c r="D1016" i="22" s="1"/>
  <c r="D1017" i="22" s="1"/>
  <c r="D1018" i="22" s="1"/>
  <c r="D1019" i="22" s="1"/>
  <c r="D1020" i="22" s="1"/>
  <c r="D1021" i="22" s="1"/>
  <c r="D1022" i="22" s="1"/>
  <c r="D1023" i="22" s="1"/>
  <c r="D1024" i="22" s="1"/>
  <c r="D1025" i="22" s="1"/>
  <c r="D1026" i="22" s="1"/>
  <c r="D1027" i="22" s="1"/>
  <c r="D1028" i="22" s="1"/>
  <c r="D1029" i="22" s="1"/>
  <c r="D1030" i="22" s="1"/>
  <c r="D1031" i="22" s="1"/>
  <c r="D1032" i="22" s="1"/>
  <c r="D1033" i="22" s="1"/>
  <c r="D1034" i="22" s="1"/>
  <c r="D1035" i="22" s="1"/>
  <c r="D1036" i="22" s="1"/>
  <c r="D1037" i="22" s="1"/>
  <c r="D1038" i="22" s="1"/>
  <c r="D1039" i="22" s="1"/>
  <c r="D1040" i="22" s="1"/>
  <c r="D1041" i="22" s="1"/>
  <c r="D1042" i="22" s="1"/>
  <c r="D1043" i="22" s="1"/>
  <c r="D1044" i="22" s="1"/>
  <c r="D1045" i="22" s="1"/>
  <c r="D1046" i="22" s="1"/>
  <c r="D1047" i="22" s="1"/>
  <c r="D1048" i="22" s="1"/>
  <c r="D1049" i="22" s="1"/>
  <c r="D1050" i="22" s="1"/>
  <c r="D1051" i="22" s="1"/>
  <c r="D1052" i="22" s="1"/>
  <c r="D1053" i="22" s="1"/>
  <c r="D1054" i="22" s="1"/>
  <c r="D1055" i="22" s="1"/>
  <c r="D1056" i="22" s="1"/>
  <c r="D1057" i="22" s="1"/>
  <c r="D1058" i="22" s="1"/>
  <c r="D1059" i="22" s="1"/>
  <c r="D1060" i="22" s="1"/>
  <c r="D1061" i="22" s="1"/>
  <c r="D1062" i="22" s="1"/>
  <c r="D1063" i="22" s="1"/>
  <c r="D1064" i="22" s="1"/>
  <c r="D1065" i="22" s="1"/>
  <c r="D1066" i="22" s="1"/>
  <c r="D1067" i="22" s="1"/>
  <c r="D1068" i="22" s="1"/>
  <c r="D1069" i="22" s="1"/>
  <c r="D1070" i="22" s="1"/>
  <c r="D1071" i="22" s="1"/>
  <c r="D1072" i="22" s="1"/>
  <c r="D1073" i="22" s="1"/>
  <c r="D1074" i="22" s="1"/>
  <c r="D1075" i="22" s="1"/>
  <c r="D1076" i="22" s="1"/>
  <c r="D1077" i="22" s="1"/>
  <c r="D1078" i="22" s="1"/>
  <c r="D1079" i="22" s="1"/>
  <c r="D1080" i="22" s="1"/>
  <c r="D1081" i="22" s="1"/>
  <c r="D1082" i="22" s="1"/>
  <c r="D1083" i="22" s="1"/>
  <c r="D1084" i="22" s="1"/>
  <c r="D1085" i="22" s="1"/>
  <c r="D1086" i="22" s="1"/>
  <c r="D1087" i="22" s="1"/>
  <c r="D1088" i="22" s="1"/>
  <c r="D1089" i="22" s="1"/>
  <c r="D1090" i="22" s="1"/>
  <c r="D1091" i="22" s="1"/>
  <c r="D1092" i="22" s="1"/>
  <c r="D1093" i="22" s="1"/>
  <c r="D1094" i="22" s="1"/>
  <c r="D1095" i="22" s="1"/>
  <c r="D1096" i="22" s="1"/>
  <c r="D1097" i="22" s="1"/>
  <c r="D1098" i="22" s="1"/>
  <c r="D1099" i="22" s="1"/>
  <c r="D1100" i="22" s="1"/>
  <c r="D1101" i="22" s="1"/>
  <c r="D1102" i="22" s="1"/>
  <c r="D1103" i="22" s="1"/>
  <c r="D1104" i="22" s="1"/>
  <c r="D1105" i="22" s="1"/>
  <c r="D1106" i="22" s="1"/>
  <c r="D1107" i="22" s="1"/>
  <c r="D1108" i="22" s="1"/>
  <c r="D1109" i="22" s="1"/>
  <c r="D1110" i="22" s="1"/>
  <c r="D1111" i="22" s="1"/>
  <c r="D1112" i="22" s="1"/>
  <c r="D1113" i="22" s="1"/>
  <c r="D1114" i="22" s="1"/>
  <c r="D1115" i="22" s="1"/>
  <c r="D1116" i="22" s="1"/>
  <c r="D1117" i="22" s="1"/>
  <c r="D1118" i="22" s="1"/>
  <c r="D1119" i="22" s="1"/>
  <c r="D1120" i="22" s="1"/>
  <c r="D1121" i="22" s="1"/>
  <c r="D1122" i="22" s="1"/>
  <c r="D1123" i="22" s="1"/>
  <c r="D1124" i="22" s="1"/>
  <c r="D1125" i="22" s="1"/>
  <c r="D1126" i="22" s="1"/>
  <c r="D1127" i="22" s="1"/>
  <c r="D1128" i="22" s="1"/>
  <c r="D1129" i="22" s="1"/>
  <c r="D1130" i="22" s="1"/>
  <c r="D1131" i="22" s="1"/>
  <c r="D1132" i="22" s="1"/>
  <c r="D1133" i="22" s="1"/>
  <c r="D1134" i="22" s="1"/>
  <c r="D1135" i="22" s="1"/>
  <c r="D1136" i="22" s="1"/>
  <c r="D1137" i="22" s="1"/>
  <c r="D1138" i="22" s="1"/>
  <c r="D1139" i="22" s="1"/>
  <c r="D1140" i="22" s="1"/>
  <c r="D1141" i="22" s="1"/>
  <c r="D1142" i="22" s="1"/>
  <c r="D1143" i="22" s="1"/>
  <c r="D1144" i="22" s="1"/>
  <c r="D1145" i="22" s="1"/>
  <c r="B4" i="22"/>
  <c r="B5" i="22" s="1"/>
  <c r="B6" i="22" s="1"/>
  <c r="B7" i="22" s="1"/>
  <c r="B8" i="22" s="1"/>
  <c r="B9" i="22" s="1"/>
  <c r="B10" i="22" s="1"/>
  <c r="B11" i="22" s="1"/>
  <c r="B12" i="22" s="1"/>
  <c r="B13" i="22" s="1"/>
  <c r="B14" i="22" s="1"/>
  <c r="B15" i="22" s="1"/>
  <c r="B16" i="22" s="1"/>
  <c r="B17" i="22" s="1"/>
  <c r="B18" i="22" s="1"/>
  <c r="B19" i="22" s="1"/>
  <c r="B20" i="22" s="1"/>
  <c r="B21" i="22" s="1"/>
  <c r="B22" i="22" s="1"/>
  <c r="B23" i="22" s="1"/>
  <c r="B24" i="22" s="1"/>
  <c r="B25" i="22" s="1"/>
  <c r="B26" i="22" s="1"/>
  <c r="B27" i="22" s="1"/>
  <c r="B28" i="22" s="1"/>
  <c r="B29" i="22" s="1"/>
  <c r="B30" i="22" s="1"/>
  <c r="B31" i="22" s="1"/>
  <c r="B32" i="22" s="1"/>
  <c r="B33" i="22" s="1"/>
  <c r="B34" i="22" s="1"/>
  <c r="B35" i="22" s="1"/>
  <c r="B36" i="22" s="1"/>
  <c r="B37" i="22" s="1"/>
  <c r="B38" i="22" s="1"/>
  <c r="B39" i="22" s="1"/>
  <c r="B40" i="22" s="1"/>
  <c r="B41" i="22" s="1"/>
  <c r="B42" i="22" s="1"/>
  <c r="B43" i="22" s="1"/>
  <c r="B44" i="22" s="1"/>
  <c r="B45" i="22" s="1"/>
  <c r="B46" i="22" s="1"/>
  <c r="B47" i="22" s="1"/>
  <c r="B48" i="22" s="1"/>
  <c r="B49" i="22" s="1"/>
  <c r="B50" i="22" s="1"/>
  <c r="B51" i="22" s="1"/>
  <c r="B52" i="22" s="1"/>
  <c r="B53" i="22" s="1"/>
  <c r="B54" i="22" s="1"/>
  <c r="B55" i="22" s="1"/>
  <c r="B56" i="22" s="1"/>
  <c r="B57" i="22" s="1"/>
  <c r="B58" i="22" s="1"/>
  <c r="B59" i="22" s="1"/>
  <c r="B60" i="22" s="1"/>
  <c r="B61" i="22" s="1"/>
  <c r="B62" i="22" s="1"/>
  <c r="B63" i="22" s="1"/>
  <c r="B64" i="22" s="1"/>
  <c r="B65" i="22" s="1"/>
  <c r="B66" i="22" s="1"/>
  <c r="B67" i="22" s="1"/>
  <c r="B68" i="22" s="1"/>
  <c r="B69" i="22" s="1"/>
  <c r="B70" i="22" s="1"/>
  <c r="B71" i="22" s="1"/>
  <c r="B72" i="22" s="1"/>
  <c r="B73" i="22" s="1"/>
  <c r="B74" i="22" s="1"/>
  <c r="B75" i="22" s="1"/>
  <c r="B76" i="22" s="1"/>
  <c r="B77" i="22" s="1"/>
  <c r="B78" i="22" s="1"/>
  <c r="B79" i="22" s="1"/>
  <c r="B80" i="22" s="1"/>
  <c r="B81" i="22" s="1"/>
  <c r="B82" i="22" s="1"/>
  <c r="B83" i="22" s="1"/>
  <c r="B84" i="22" s="1"/>
  <c r="B85" i="22" s="1"/>
  <c r="B86" i="22" s="1"/>
  <c r="B87" i="22" s="1"/>
  <c r="B88" i="22" s="1"/>
  <c r="B89" i="22" s="1"/>
  <c r="B90" i="22" s="1"/>
  <c r="B91" i="22" s="1"/>
  <c r="B92" i="22" s="1"/>
  <c r="B93" i="22" s="1"/>
  <c r="B94" i="22" s="1"/>
  <c r="B95" i="22" s="1"/>
  <c r="B96" i="22" s="1"/>
  <c r="B97" i="22" s="1"/>
  <c r="B98" i="22" s="1"/>
  <c r="B99" i="22" s="1"/>
  <c r="B100" i="22" s="1"/>
  <c r="B101" i="22" s="1"/>
  <c r="B102" i="22" s="1"/>
  <c r="B103" i="22" s="1"/>
  <c r="B104" i="22" s="1"/>
  <c r="B105" i="22" s="1"/>
  <c r="B106" i="22" s="1"/>
  <c r="B107" i="22" s="1"/>
  <c r="B108" i="22" s="1"/>
  <c r="B109" i="22" s="1"/>
  <c r="B110" i="22" s="1"/>
  <c r="B111" i="22" s="1"/>
  <c r="B112" i="22" s="1"/>
  <c r="B113" i="22" s="1"/>
  <c r="B114" i="22" s="1"/>
  <c r="B115" i="22" s="1"/>
  <c r="B116" i="22" s="1"/>
  <c r="B117" i="22" s="1"/>
  <c r="B118" i="22" s="1"/>
  <c r="B119" i="22" s="1"/>
  <c r="B120" i="22" s="1"/>
  <c r="B121" i="22" s="1"/>
  <c r="B122" i="22" s="1"/>
  <c r="B123" i="22" s="1"/>
  <c r="B124" i="22" s="1"/>
  <c r="B125" i="22" s="1"/>
  <c r="B126" i="22" s="1"/>
  <c r="B127" i="22" s="1"/>
  <c r="B128" i="22" s="1"/>
  <c r="B129" i="22" s="1"/>
  <c r="B130" i="22" s="1"/>
  <c r="B131" i="22" s="1"/>
  <c r="B132" i="22" s="1"/>
  <c r="B133" i="22" s="1"/>
  <c r="B134" i="22" s="1"/>
  <c r="B135" i="22" s="1"/>
  <c r="B136" i="22" s="1"/>
  <c r="B137" i="22" s="1"/>
  <c r="B138" i="22" s="1"/>
  <c r="B139" i="22" s="1"/>
  <c r="B140" i="22" s="1"/>
  <c r="B141" i="22" s="1"/>
  <c r="B142" i="22" s="1"/>
  <c r="B143" i="22" s="1"/>
  <c r="B144" i="22" s="1"/>
  <c r="B145" i="22" s="1"/>
  <c r="B146" i="22" s="1"/>
  <c r="B147" i="22" s="1"/>
  <c r="B148" i="22" s="1"/>
  <c r="B149" i="22" s="1"/>
  <c r="B150" i="22" s="1"/>
  <c r="B151" i="22" s="1"/>
  <c r="B152" i="22" s="1"/>
  <c r="B153" i="22" s="1"/>
  <c r="B154" i="22" s="1"/>
  <c r="B155" i="22" s="1"/>
  <c r="B156" i="22" s="1"/>
  <c r="B157" i="22" s="1"/>
  <c r="B158" i="22" s="1"/>
  <c r="B159" i="22" s="1"/>
  <c r="B160" i="22" s="1"/>
  <c r="B161" i="22" s="1"/>
  <c r="B162" i="22" s="1"/>
  <c r="B163" i="22" s="1"/>
  <c r="B164" i="22" s="1"/>
  <c r="B165" i="22" s="1"/>
  <c r="B166" i="22" s="1"/>
  <c r="B167" i="22" s="1"/>
  <c r="B168" i="22" s="1"/>
  <c r="B169" i="22" s="1"/>
  <c r="B170" i="22" s="1"/>
  <c r="B171" i="22" s="1"/>
  <c r="B172" i="22" s="1"/>
  <c r="B173" i="22" s="1"/>
  <c r="B174" i="22" s="1"/>
  <c r="B175" i="22" s="1"/>
  <c r="B176" i="22" s="1"/>
  <c r="B177" i="22" s="1"/>
  <c r="B178" i="22" s="1"/>
  <c r="B179" i="22" s="1"/>
  <c r="B180" i="22" s="1"/>
  <c r="B181" i="22" s="1"/>
  <c r="B182" i="22" s="1"/>
  <c r="B183" i="22" s="1"/>
  <c r="B184" i="22" s="1"/>
  <c r="B185" i="22" s="1"/>
  <c r="B186" i="22" s="1"/>
  <c r="B187" i="22" s="1"/>
  <c r="B188" i="22" s="1"/>
  <c r="B189" i="22" s="1"/>
  <c r="B190" i="22" s="1"/>
  <c r="B191" i="22" s="1"/>
  <c r="B192" i="22" s="1"/>
  <c r="B193" i="22" s="1"/>
  <c r="B194" i="22" s="1"/>
  <c r="B195" i="22" s="1"/>
  <c r="B196" i="22" s="1"/>
  <c r="B197" i="22" s="1"/>
  <c r="B198" i="22" s="1"/>
  <c r="B199" i="22" s="1"/>
  <c r="B200" i="22" s="1"/>
  <c r="B201" i="22" s="1"/>
  <c r="B202" i="22" s="1"/>
  <c r="B203" i="22" s="1"/>
  <c r="B204" i="22" s="1"/>
  <c r="B205" i="22" s="1"/>
  <c r="B206" i="22" s="1"/>
  <c r="B207" i="22" s="1"/>
  <c r="B208" i="22" s="1"/>
  <c r="B209" i="22" s="1"/>
  <c r="B210" i="22" s="1"/>
  <c r="B211" i="22" s="1"/>
  <c r="B212" i="22" s="1"/>
  <c r="B213" i="22" s="1"/>
  <c r="B214" i="22" s="1"/>
  <c r="B215" i="22" s="1"/>
  <c r="B216" i="22" s="1"/>
  <c r="B217" i="22" s="1"/>
  <c r="B218" i="22" s="1"/>
  <c r="B219" i="22" s="1"/>
  <c r="B220" i="22" s="1"/>
  <c r="B221" i="22" s="1"/>
  <c r="B222" i="22" s="1"/>
  <c r="B223" i="22" s="1"/>
  <c r="B224" i="22" s="1"/>
  <c r="B225" i="22" s="1"/>
  <c r="B226" i="22" s="1"/>
  <c r="B227" i="22" s="1"/>
  <c r="B228" i="22" s="1"/>
  <c r="B229" i="22" s="1"/>
  <c r="B230" i="22" s="1"/>
  <c r="B231" i="22" s="1"/>
  <c r="B232" i="22" s="1"/>
  <c r="B233" i="22" s="1"/>
  <c r="B234" i="22" s="1"/>
  <c r="B235" i="22" s="1"/>
  <c r="B236" i="22" s="1"/>
  <c r="B237" i="22" s="1"/>
  <c r="B238" i="22" s="1"/>
  <c r="B239" i="22" s="1"/>
  <c r="B240" i="22" s="1"/>
  <c r="B241" i="22" s="1"/>
  <c r="B242" i="22" s="1"/>
  <c r="B243" i="22" s="1"/>
  <c r="B244" i="22" s="1"/>
  <c r="B245" i="22" s="1"/>
  <c r="B246" i="22" s="1"/>
  <c r="B247" i="22" s="1"/>
  <c r="B248" i="22" s="1"/>
  <c r="B249" i="22" s="1"/>
  <c r="B250" i="22" s="1"/>
  <c r="B251" i="22" s="1"/>
  <c r="B252" i="22" s="1"/>
  <c r="B253" i="22" s="1"/>
  <c r="B254" i="22" s="1"/>
  <c r="B255" i="22" s="1"/>
  <c r="B256" i="22" s="1"/>
  <c r="B257" i="22" s="1"/>
  <c r="B258" i="22" s="1"/>
  <c r="B259" i="22" s="1"/>
  <c r="B260" i="22" s="1"/>
  <c r="B261" i="22" s="1"/>
  <c r="B262" i="22" s="1"/>
  <c r="B263" i="22" s="1"/>
  <c r="B264" i="22" s="1"/>
  <c r="B265" i="22" s="1"/>
  <c r="B266" i="22" s="1"/>
  <c r="B267" i="22" s="1"/>
  <c r="B268" i="22" s="1"/>
  <c r="B269" i="22" s="1"/>
  <c r="B270" i="22" s="1"/>
  <c r="B271" i="22" s="1"/>
  <c r="B272" i="22" s="1"/>
  <c r="B273" i="22" s="1"/>
  <c r="B274" i="22" s="1"/>
  <c r="B275" i="22" s="1"/>
  <c r="B276" i="22" s="1"/>
  <c r="B277" i="22" s="1"/>
  <c r="B278" i="22" s="1"/>
  <c r="B279" i="22" s="1"/>
  <c r="B280" i="22" s="1"/>
  <c r="B281" i="22" s="1"/>
  <c r="B282" i="22" s="1"/>
  <c r="B283" i="22" s="1"/>
  <c r="B284" i="22" s="1"/>
  <c r="B285" i="22" s="1"/>
  <c r="B286" i="22" s="1"/>
  <c r="B287" i="22" s="1"/>
  <c r="B288" i="22" s="1"/>
  <c r="B289" i="22" s="1"/>
  <c r="B290" i="22" s="1"/>
  <c r="B291" i="22" s="1"/>
  <c r="B292" i="22" s="1"/>
  <c r="B293" i="22" s="1"/>
  <c r="B294" i="22" s="1"/>
  <c r="B295" i="22" s="1"/>
  <c r="B296" i="22" s="1"/>
  <c r="B297" i="22" s="1"/>
  <c r="B298" i="22" s="1"/>
  <c r="B299" i="22" s="1"/>
  <c r="B300" i="22" s="1"/>
  <c r="B301" i="22" s="1"/>
  <c r="B302" i="22" s="1"/>
  <c r="B303" i="22" s="1"/>
  <c r="B304" i="22" s="1"/>
  <c r="B305" i="22" s="1"/>
  <c r="B306" i="22" s="1"/>
  <c r="B307" i="22" s="1"/>
  <c r="B308" i="22" s="1"/>
  <c r="B309" i="22" s="1"/>
  <c r="B310" i="22" s="1"/>
  <c r="B311" i="22" s="1"/>
  <c r="B312" i="22" s="1"/>
  <c r="B313" i="22" s="1"/>
  <c r="B314" i="22" s="1"/>
  <c r="B315" i="22" s="1"/>
  <c r="B316" i="22" s="1"/>
  <c r="B317" i="22" s="1"/>
  <c r="B318" i="22" s="1"/>
  <c r="B319" i="22" s="1"/>
  <c r="B320" i="22" s="1"/>
  <c r="B321" i="22" s="1"/>
  <c r="B322" i="22" s="1"/>
  <c r="B323" i="22" s="1"/>
  <c r="B324" i="22" s="1"/>
  <c r="B325" i="22" s="1"/>
  <c r="B326" i="22" s="1"/>
  <c r="B327" i="22" s="1"/>
  <c r="B328" i="22" s="1"/>
  <c r="B329" i="22" s="1"/>
  <c r="B330" i="22" s="1"/>
  <c r="B331" i="22" s="1"/>
  <c r="B332" i="22" s="1"/>
  <c r="B333" i="22" s="1"/>
  <c r="B334" i="22" s="1"/>
  <c r="B335" i="22" s="1"/>
  <c r="B336" i="22" s="1"/>
  <c r="B337" i="22" s="1"/>
  <c r="B338" i="22" s="1"/>
  <c r="B339" i="22" s="1"/>
  <c r="B340" i="22" s="1"/>
  <c r="B341" i="22" s="1"/>
  <c r="B342" i="22" s="1"/>
  <c r="B343" i="22" s="1"/>
  <c r="B344" i="22" s="1"/>
  <c r="B345" i="22" s="1"/>
  <c r="B346" i="22" s="1"/>
  <c r="B347" i="22" s="1"/>
  <c r="B348" i="22" s="1"/>
  <c r="B349" i="22" s="1"/>
  <c r="B350" i="22" s="1"/>
  <c r="B351" i="22" s="1"/>
  <c r="B352" i="22" s="1"/>
  <c r="B353" i="22" s="1"/>
  <c r="B354" i="22" s="1"/>
  <c r="B355" i="22" s="1"/>
  <c r="B356" i="22" s="1"/>
  <c r="B357" i="22" s="1"/>
  <c r="B358" i="22" s="1"/>
  <c r="B359" i="22" s="1"/>
  <c r="B360" i="22" s="1"/>
  <c r="B361" i="22" s="1"/>
  <c r="B362" i="22" s="1"/>
  <c r="B363" i="22" s="1"/>
  <c r="B364" i="22" s="1"/>
  <c r="B365" i="22" s="1"/>
  <c r="B366" i="22" s="1"/>
  <c r="B367" i="22" s="1"/>
  <c r="B368" i="22" s="1"/>
  <c r="B369" i="22" s="1"/>
  <c r="B370" i="22" s="1"/>
  <c r="B371" i="22" s="1"/>
  <c r="B372" i="22" s="1"/>
  <c r="B373" i="22" s="1"/>
  <c r="B374" i="22" s="1"/>
  <c r="B375" i="22" s="1"/>
  <c r="B376" i="22" s="1"/>
  <c r="B377" i="22" s="1"/>
  <c r="B378" i="22" s="1"/>
  <c r="B379" i="22" s="1"/>
  <c r="B380" i="22" s="1"/>
  <c r="B381" i="22" s="1"/>
  <c r="B382" i="22" s="1"/>
  <c r="B383" i="22" s="1"/>
  <c r="B384" i="22" s="1"/>
  <c r="B385" i="22" s="1"/>
  <c r="B386" i="22" s="1"/>
  <c r="B387" i="22" s="1"/>
  <c r="B388" i="22" s="1"/>
  <c r="B389" i="22" s="1"/>
  <c r="B390" i="22" s="1"/>
  <c r="B391" i="22" s="1"/>
  <c r="B392" i="22" s="1"/>
  <c r="B393" i="22" s="1"/>
  <c r="B394" i="22" s="1"/>
  <c r="B395" i="22" s="1"/>
  <c r="B396" i="22" s="1"/>
  <c r="B397" i="22" s="1"/>
  <c r="B398" i="22" s="1"/>
  <c r="B399" i="22" s="1"/>
  <c r="B400" i="22" s="1"/>
  <c r="B401" i="22" s="1"/>
  <c r="B402" i="22" s="1"/>
  <c r="B403" i="22" s="1"/>
  <c r="B404" i="22" s="1"/>
  <c r="B405" i="22" s="1"/>
  <c r="B406" i="22" s="1"/>
  <c r="B407" i="22" s="1"/>
  <c r="B408" i="22" s="1"/>
  <c r="B409" i="22" s="1"/>
  <c r="B410" i="22" s="1"/>
  <c r="B411" i="22" s="1"/>
  <c r="B412" i="22" s="1"/>
  <c r="B413" i="22" s="1"/>
  <c r="B414" i="22" s="1"/>
  <c r="B415" i="22" s="1"/>
  <c r="B416" i="22" s="1"/>
  <c r="B417" i="22" s="1"/>
  <c r="B418" i="22" s="1"/>
  <c r="B419" i="22" s="1"/>
  <c r="B420" i="22" s="1"/>
  <c r="B421" i="22" s="1"/>
  <c r="B422" i="22" s="1"/>
  <c r="B423" i="22" s="1"/>
  <c r="B424" i="22" s="1"/>
  <c r="B425" i="22" s="1"/>
  <c r="B426" i="22" s="1"/>
  <c r="B427" i="22" s="1"/>
  <c r="B428" i="22" s="1"/>
  <c r="B429" i="22" s="1"/>
  <c r="B430" i="22" s="1"/>
  <c r="B431" i="22" s="1"/>
  <c r="B432" i="22" s="1"/>
  <c r="B433" i="22" s="1"/>
  <c r="B434" i="22" s="1"/>
  <c r="B435" i="22" s="1"/>
  <c r="B436" i="22" s="1"/>
  <c r="B437" i="22" s="1"/>
  <c r="B438" i="22" s="1"/>
  <c r="B439" i="22" s="1"/>
  <c r="B440" i="22" s="1"/>
  <c r="B441" i="22" s="1"/>
  <c r="B442" i="22" s="1"/>
  <c r="B443" i="22" s="1"/>
  <c r="B444" i="22" s="1"/>
  <c r="B445" i="22" s="1"/>
  <c r="B446" i="22" s="1"/>
  <c r="B447" i="22" s="1"/>
  <c r="B448" i="22" s="1"/>
  <c r="B449" i="22" s="1"/>
  <c r="B450" i="22" s="1"/>
  <c r="B451" i="22" s="1"/>
  <c r="B452" i="22" s="1"/>
  <c r="B453" i="22" s="1"/>
  <c r="B454" i="22" s="1"/>
  <c r="B455" i="22" s="1"/>
  <c r="B456" i="22" s="1"/>
  <c r="B457" i="22" s="1"/>
  <c r="B458" i="22" s="1"/>
  <c r="B459" i="22" s="1"/>
  <c r="B460" i="22" s="1"/>
  <c r="B461" i="22" s="1"/>
  <c r="B462" i="22" s="1"/>
  <c r="B463" i="22" s="1"/>
  <c r="B464" i="22" s="1"/>
  <c r="B465" i="22" s="1"/>
  <c r="B466" i="22" s="1"/>
  <c r="B467" i="22" s="1"/>
  <c r="B468" i="22" s="1"/>
  <c r="B469" i="22" s="1"/>
  <c r="B470" i="22" s="1"/>
  <c r="B471" i="22" s="1"/>
  <c r="B472" i="22" s="1"/>
  <c r="B473" i="22" s="1"/>
  <c r="B474" i="22" s="1"/>
  <c r="B475" i="22" s="1"/>
  <c r="B476" i="22" s="1"/>
  <c r="B477" i="22" s="1"/>
  <c r="B478" i="22" s="1"/>
  <c r="B479" i="22" s="1"/>
  <c r="B480" i="22" s="1"/>
  <c r="B481" i="22" s="1"/>
  <c r="B482" i="22" s="1"/>
  <c r="B483" i="22" s="1"/>
  <c r="B484" i="22" s="1"/>
  <c r="B485" i="22" s="1"/>
  <c r="B486" i="22" s="1"/>
  <c r="B487" i="22" s="1"/>
  <c r="B488" i="22" s="1"/>
  <c r="B489" i="22" s="1"/>
  <c r="B490" i="22" s="1"/>
  <c r="B491" i="22" s="1"/>
  <c r="B492" i="22" s="1"/>
  <c r="B493" i="22" s="1"/>
  <c r="B494" i="22" s="1"/>
  <c r="B495" i="22" s="1"/>
  <c r="B496" i="22" s="1"/>
  <c r="B497" i="22" s="1"/>
  <c r="B498" i="22" s="1"/>
  <c r="B499" i="22" s="1"/>
  <c r="B500" i="22" s="1"/>
  <c r="B501" i="22" s="1"/>
  <c r="B502" i="22" s="1"/>
  <c r="B503" i="22" s="1"/>
  <c r="B504" i="22" s="1"/>
  <c r="B505" i="22" s="1"/>
  <c r="B506" i="22" s="1"/>
  <c r="B507" i="22" s="1"/>
  <c r="B508" i="22" s="1"/>
  <c r="B509" i="22" s="1"/>
  <c r="B510" i="22" s="1"/>
  <c r="B511" i="22" s="1"/>
  <c r="B512" i="22" s="1"/>
  <c r="B513" i="22" s="1"/>
  <c r="B514" i="22" s="1"/>
  <c r="B515" i="22" s="1"/>
  <c r="B516" i="22" s="1"/>
  <c r="B517" i="22" s="1"/>
  <c r="B518" i="22" s="1"/>
  <c r="B519" i="22" s="1"/>
  <c r="B520" i="22" s="1"/>
  <c r="B521" i="22" s="1"/>
  <c r="B522" i="22" s="1"/>
  <c r="B523" i="22" s="1"/>
  <c r="B524" i="22" s="1"/>
  <c r="B525" i="22" s="1"/>
  <c r="B526" i="22" s="1"/>
  <c r="B527" i="22" s="1"/>
  <c r="B528" i="22" s="1"/>
  <c r="B529" i="22" s="1"/>
  <c r="B530" i="22" s="1"/>
  <c r="B531" i="22" s="1"/>
  <c r="B532" i="22" s="1"/>
  <c r="B533" i="22" s="1"/>
  <c r="B534" i="22" s="1"/>
  <c r="B535" i="22" s="1"/>
  <c r="B536" i="22" s="1"/>
  <c r="B537" i="22" s="1"/>
  <c r="B538" i="22" s="1"/>
  <c r="B539" i="22" s="1"/>
  <c r="B540" i="22" s="1"/>
  <c r="B541" i="22" s="1"/>
  <c r="B542" i="22" s="1"/>
  <c r="B543" i="22" s="1"/>
  <c r="B544" i="22" s="1"/>
  <c r="B545" i="22" s="1"/>
  <c r="B546" i="22" s="1"/>
  <c r="B547" i="22" s="1"/>
  <c r="B548" i="22" s="1"/>
  <c r="B549" i="22" s="1"/>
  <c r="B550" i="22" s="1"/>
  <c r="B551" i="22" s="1"/>
  <c r="B552" i="22" s="1"/>
  <c r="B553" i="22" s="1"/>
  <c r="B554" i="22" s="1"/>
  <c r="B555" i="22" s="1"/>
  <c r="B556" i="22" s="1"/>
  <c r="B557" i="22" s="1"/>
  <c r="B558" i="22" s="1"/>
  <c r="B559" i="22" s="1"/>
  <c r="B560" i="22" s="1"/>
  <c r="B561" i="22" s="1"/>
  <c r="B562" i="22" s="1"/>
  <c r="B563" i="22" s="1"/>
  <c r="B564" i="22" s="1"/>
  <c r="B565" i="22" s="1"/>
  <c r="B566" i="22" s="1"/>
  <c r="B567" i="22" s="1"/>
  <c r="B568" i="22" s="1"/>
  <c r="B569" i="22" s="1"/>
  <c r="B570" i="22" s="1"/>
  <c r="B571" i="22" s="1"/>
  <c r="B572" i="22" s="1"/>
  <c r="B573" i="22" s="1"/>
  <c r="B574" i="22" s="1"/>
  <c r="B575" i="22" s="1"/>
  <c r="B576" i="22" s="1"/>
  <c r="B577" i="22" s="1"/>
  <c r="B578" i="22" s="1"/>
  <c r="B579" i="22" s="1"/>
  <c r="B580" i="22" s="1"/>
  <c r="B581" i="22" s="1"/>
  <c r="B582" i="22" s="1"/>
  <c r="B583" i="22" s="1"/>
  <c r="B584" i="22" s="1"/>
  <c r="B585" i="22" s="1"/>
  <c r="B586" i="22" s="1"/>
  <c r="B587" i="22" s="1"/>
  <c r="B588" i="22" s="1"/>
  <c r="B589" i="22" s="1"/>
  <c r="B590" i="22" s="1"/>
  <c r="B591" i="22" s="1"/>
  <c r="B592" i="22" s="1"/>
  <c r="B593" i="22" s="1"/>
  <c r="B594" i="22" s="1"/>
  <c r="B595" i="22" s="1"/>
  <c r="B596" i="22" s="1"/>
  <c r="B597" i="22" s="1"/>
  <c r="B598" i="22" s="1"/>
  <c r="B599" i="22" s="1"/>
  <c r="B600" i="22" s="1"/>
  <c r="B601" i="22" s="1"/>
  <c r="B602" i="22" s="1"/>
  <c r="B603" i="22" s="1"/>
  <c r="B604" i="22" s="1"/>
  <c r="B605" i="22" s="1"/>
  <c r="B606" i="22" s="1"/>
  <c r="B607" i="22" s="1"/>
  <c r="B608" i="22" s="1"/>
  <c r="B609" i="22" s="1"/>
  <c r="B610" i="22" s="1"/>
  <c r="B611" i="22" s="1"/>
  <c r="A4" i="22"/>
  <c r="A5" i="22" s="1"/>
  <c r="A6" i="22" s="1"/>
  <c r="A7" i="22" s="1"/>
  <c r="A8" i="22" s="1"/>
  <c r="A9" i="22" s="1"/>
  <c r="A10" i="22" s="1"/>
  <c r="A11" i="22" s="1"/>
  <c r="A12" i="22" s="1"/>
  <c r="A13" i="22" s="1"/>
  <c r="A14" i="22" s="1"/>
  <c r="A15" i="22" s="1"/>
  <c r="A16" i="22" s="1"/>
  <c r="A17" i="22" s="1"/>
  <c r="A18" i="22" s="1"/>
  <c r="A19" i="22" s="1"/>
  <c r="A20" i="22" s="1"/>
  <c r="A21" i="22" s="1"/>
  <c r="A22" i="22" s="1"/>
  <c r="A23" i="22" s="1"/>
  <c r="A24" i="22" s="1"/>
  <c r="A25" i="22" s="1"/>
  <c r="A26" i="22" s="1"/>
  <c r="A27" i="22" s="1"/>
  <c r="A28" i="22" s="1"/>
  <c r="A29" i="22" s="1"/>
  <c r="A30" i="22" s="1"/>
  <c r="A31" i="22" s="1"/>
  <c r="A32" i="22" s="1"/>
  <c r="A33" i="22" s="1"/>
  <c r="A34" i="22" s="1"/>
  <c r="A35" i="22" s="1"/>
  <c r="A36" i="22" s="1"/>
  <c r="A37" i="22" s="1"/>
  <c r="A38" i="22" s="1"/>
  <c r="A39" i="22" s="1"/>
  <c r="A40" i="22" s="1"/>
  <c r="A41" i="22" s="1"/>
  <c r="A42" i="22" s="1"/>
  <c r="A43" i="22" s="1"/>
  <c r="A44" i="22" s="1"/>
  <c r="A45" i="22" s="1"/>
  <c r="A46" i="22" s="1"/>
  <c r="A47" i="22" s="1"/>
  <c r="A48" i="22" s="1"/>
  <c r="A49" i="22" s="1"/>
  <c r="A50" i="22" s="1"/>
  <c r="A51" i="22" s="1"/>
  <c r="A52" i="22" s="1"/>
  <c r="A53" i="22" s="1"/>
  <c r="A54" i="22" s="1"/>
  <c r="A55" i="22" s="1"/>
  <c r="A56" i="22" s="1"/>
  <c r="A57" i="22" s="1"/>
  <c r="A58" i="22" s="1"/>
  <c r="A59" i="22" s="1"/>
  <c r="A60" i="22" s="1"/>
  <c r="A61" i="22" s="1"/>
  <c r="A62" i="22" s="1"/>
  <c r="A63" i="22" s="1"/>
  <c r="A64" i="22" s="1"/>
  <c r="A65" i="22" s="1"/>
  <c r="A66" i="22" s="1"/>
  <c r="A67" i="22" s="1"/>
  <c r="A68" i="22" s="1"/>
  <c r="A69" i="22" s="1"/>
  <c r="A70" i="22" s="1"/>
  <c r="A71" i="22" s="1"/>
  <c r="A72" i="22" s="1"/>
  <c r="A73" i="22" s="1"/>
  <c r="A74" i="22" s="1"/>
  <c r="A75" i="22" s="1"/>
  <c r="A76" i="22" s="1"/>
  <c r="A77" i="22" s="1"/>
  <c r="A78" i="22" s="1"/>
  <c r="A79" i="22" s="1"/>
  <c r="A80" i="22" s="1"/>
  <c r="A81" i="22" s="1"/>
  <c r="A82" i="22" s="1"/>
  <c r="A83" i="22" s="1"/>
  <c r="A84" i="22" s="1"/>
  <c r="A85" i="22" s="1"/>
  <c r="A86" i="22" s="1"/>
  <c r="A87" i="22" s="1"/>
  <c r="A88" i="22" s="1"/>
  <c r="A89" i="22" s="1"/>
  <c r="A90" i="22" s="1"/>
  <c r="A91" i="22" s="1"/>
  <c r="A92" i="22" s="1"/>
  <c r="A93" i="22" s="1"/>
  <c r="A94" i="22" s="1"/>
  <c r="A95" i="22" s="1"/>
  <c r="A96" i="22" s="1"/>
  <c r="A97" i="22" s="1"/>
  <c r="A98" i="22" s="1"/>
  <c r="A99" i="22" s="1"/>
  <c r="A100" i="22" s="1"/>
  <c r="A101" i="22" s="1"/>
  <c r="A102" i="22" s="1"/>
  <c r="A103" i="22" s="1"/>
  <c r="A104" i="22" s="1"/>
  <c r="A105" i="22" s="1"/>
  <c r="A106" i="22" s="1"/>
  <c r="A107" i="22" s="1"/>
  <c r="A108" i="22" s="1"/>
  <c r="A109" i="22" s="1"/>
  <c r="A110" i="22" s="1"/>
  <c r="A111" i="22" s="1"/>
  <c r="A112" i="22" s="1"/>
  <c r="A113" i="22" s="1"/>
  <c r="A114" i="22" s="1"/>
  <c r="A115" i="22" s="1"/>
  <c r="A116" i="22" s="1"/>
  <c r="A117" i="22" s="1"/>
  <c r="A118" i="22" s="1"/>
  <c r="A119" i="22" s="1"/>
  <c r="A120" i="22" s="1"/>
  <c r="A121" i="22" s="1"/>
  <c r="A122" i="22" s="1"/>
  <c r="A123" i="22" s="1"/>
  <c r="A124" i="22" s="1"/>
  <c r="A125" i="22" s="1"/>
  <c r="A126" i="22" s="1"/>
  <c r="A127" i="22" s="1"/>
  <c r="A128" i="22" s="1"/>
  <c r="A129" i="22" s="1"/>
  <c r="A130" i="22" s="1"/>
  <c r="A131" i="22" s="1"/>
  <c r="A132" i="22" s="1"/>
  <c r="A133" i="22" s="1"/>
  <c r="A134" i="22" s="1"/>
  <c r="A135" i="22" s="1"/>
  <c r="A136" i="22" s="1"/>
  <c r="A137" i="22" s="1"/>
  <c r="A138" i="22" s="1"/>
  <c r="A139" i="22" s="1"/>
  <c r="A140" i="22" s="1"/>
  <c r="A141" i="22" s="1"/>
  <c r="A142" i="22" s="1"/>
  <c r="A143" i="22" s="1"/>
  <c r="A144" i="22" s="1"/>
  <c r="A145" i="22" s="1"/>
  <c r="A146" i="22" s="1"/>
  <c r="A147" i="22" s="1"/>
  <c r="A148" i="22" s="1"/>
  <c r="A149" i="22" s="1"/>
  <c r="A150" i="22" s="1"/>
  <c r="A151" i="22" s="1"/>
  <c r="A152" i="22" s="1"/>
  <c r="A153" i="22" s="1"/>
  <c r="A154" i="22" s="1"/>
  <c r="A155" i="22" s="1"/>
  <c r="A156" i="22" s="1"/>
  <c r="A157" i="22" s="1"/>
  <c r="A158" i="22" s="1"/>
  <c r="A159" i="22" s="1"/>
  <c r="A160" i="22" s="1"/>
  <c r="A161" i="22" s="1"/>
  <c r="A162" i="22" s="1"/>
  <c r="A163" i="22" s="1"/>
  <c r="A164" i="22" s="1"/>
  <c r="A165" i="22" s="1"/>
  <c r="A166" i="22" s="1"/>
  <c r="A167" i="22" s="1"/>
  <c r="A168" i="22" s="1"/>
  <c r="A169" i="22" s="1"/>
  <c r="A170" i="22" s="1"/>
  <c r="A171" i="22" s="1"/>
  <c r="A172" i="22" s="1"/>
  <c r="A173" i="22" s="1"/>
  <c r="A174" i="22" s="1"/>
  <c r="A175" i="22" s="1"/>
  <c r="A176" i="22" s="1"/>
  <c r="A177" i="22" s="1"/>
  <c r="A178" i="22" s="1"/>
  <c r="A179" i="22" s="1"/>
  <c r="A180" i="22" s="1"/>
  <c r="A181" i="22" s="1"/>
  <c r="A182" i="22" s="1"/>
  <c r="A183" i="22" s="1"/>
  <c r="A184" i="22" s="1"/>
  <c r="A185" i="22" s="1"/>
  <c r="A186" i="22" s="1"/>
  <c r="A187" i="22" s="1"/>
  <c r="A188" i="22" s="1"/>
  <c r="A189" i="22" s="1"/>
  <c r="A190" i="22" s="1"/>
  <c r="A191" i="22" s="1"/>
  <c r="A192" i="22" s="1"/>
  <c r="A193" i="22" s="1"/>
  <c r="A194" i="22" s="1"/>
  <c r="A195" i="22" s="1"/>
  <c r="A196" i="22" s="1"/>
  <c r="A197" i="22" s="1"/>
  <c r="A198" i="22" s="1"/>
  <c r="A199" i="22" s="1"/>
  <c r="A200" i="22" s="1"/>
  <c r="A201" i="22" s="1"/>
  <c r="A202" i="22" s="1"/>
  <c r="A203" i="22" s="1"/>
  <c r="A204" i="22" s="1"/>
  <c r="A205" i="22" s="1"/>
  <c r="A206" i="22" s="1"/>
  <c r="A207" i="22" s="1"/>
  <c r="A208" i="22" s="1"/>
  <c r="A209" i="22" s="1"/>
  <c r="A210" i="22" s="1"/>
  <c r="A211" i="22" s="1"/>
  <c r="A212" i="22" s="1"/>
  <c r="A213" i="22" s="1"/>
  <c r="A214" i="22" s="1"/>
  <c r="A215" i="22" s="1"/>
  <c r="A216" i="22" s="1"/>
  <c r="A217" i="22" s="1"/>
  <c r="A218" i="22" s="1"/>
  <c r="A219" i="22" s="1"/>
  <c r="A220" i="22" s="1"/>
  <c r="A221" i="22" s="1"/>
  <c r="A222" i="22" s="1"/>
  <c r="A223" i="22" s="1"/>
  <c r="A224" i="22" s="1"/>
  <c r="A225" i="22" s="1"/>
  <c r="A226" i="22" s="1"/>
  <c r="A227" i="22" s="1"/>
  <c r="A228" i="22" s="1"/>
  <c r="A229" i="22" s="1"/>
  <c r="A230" i="22" s="1"/>
  <c r="A231" i="22" s="1"/>
  <c r="A232" i="22" s="1"/>
  <c r="A233" i="22" s="1"/>
  <c r="A234" i="22" s="1"/>
  <c r="A235" i="22" s="1"/>
  <c r="A236" i="22" s="1"/>
  <c r="A237" i="22" s="1"/>
  <c r="A238" i="22" s="1"/>
  <c r="A239" i="22" s="1"/>
  <c r="A240" i="22" s="1"/>
  <c r="A241" i="22" s="1"/>
  <c r="A242" i="22" s="1"/>
  <c r="A243" i="22" s="1"/>
  <c r="A244" i="22" s="1"/>
  <c r="A245" i="22" s="1"/>
  <c r="A246" i="22" s="1"/>
  <c r="A247" i="22" s="1"/>
  <c r="A248" i="22" s="1"/>
  <c r="A249" i="22" s="1"/>
  <c r="A250" i="22" s="1"/>
  <c r="A251" i="22" s="1"/>
  <c r="A252" i="22" s="1"/>
  <c r="A253" i="22" s="1"/>
  <c r="A254" i="22" s="1"/>
  <c r="A255" i="22" s="1"/>
  <c r="A256" i="22" s="1"/>
  <c r="A257" i="22" s="1"/>
  <c r="A258" i="22" s="1"/>
  <c r="A259" i="22" s="1"/>
  <c r="A260" i="22" s="1"/>
  <c r="A261" i="22" s="1"/>
  <c r="A262" i="22" s="1"/>
  <c r="A263" i="22" s="1"/>
  <c r="A264" i="22" s="1"/>
  <c r="A265" i="22" s="1"/>
  <c r="A266" i="22" s="1"/>
  <c r="A267" i="22" s="1"/>
  <c r="A268" i="22" s="1"/>
  <c r="A269" i="22" s="1"/>
  <c r="A270" i="22" s="1"/>
  <c r="A271" i="22" s="1"/>
  <c r="A272" i="22" s="1"/>
  <c r="A273" i="22" s="1"/>
  <c r="A274" i="22" s="1"/>
  <c r="A275" i="22" s="1"/>
  <c r="A276" i="22" s="1"/>
  <c r="A277" i="22" s="1"/>
  <c r="A278" i="22" s="1"/>
  <c r="A279" i="22" s="1"/>
  <c r="A280" i="22" s="1"/>
  <c r="A281" i="22" s="1"/>
  <c r="A282" i="22" s="1"/>
  <c r="A283" i="22" s="1"/>
  <c r="A284" i="22" s="1"/>
  <c r="A285" i="22" s="1"/>
  <c r="A286" i="22" s="1"/>
  <c r="A287" i="22" s="1"/>
  <c r="A288" i="22" s="1"/>
  <c r="A289" i="22" s="1"/>
  <c r="A290" i="22" s="1"/>
  <c r="A291" i="22" s="1"/>
  <c r="A292" i="22" s="1"/>
  <c r="A293" i="22" s="1"/>
  <c r="A294" i="22" s="1"/>
  <c r="A295" i="22" s="1"/>
  <c r="A296" i="22" s="1"/>
  <c r="A297" i="22" s="1"/>
  <c r="A298" i="22" s="1"/>
  <c r="A299" i="22" s="1"/>
  <c r="A300" i="22" s="1"/>
  <c r="A301" i="22" s="1"/>
  <c r="A302" i="22" s="1"/>
  <c r="A303" i="22" s="1"/>
  <c r="A304" i="22" s="1"/>
  <c r="A305" i="22" s="1"/>
  <c r="A306" i="22" s="1"/>
  <c r="A307" i="22" s="1"/>
  <c r="A308" i="22" s="1"/>
  <c r="A309" i="22" s="1"/>
  <c r="A310" i="22" s="1"/>
  <c r="A311" i="22" s="1"/>
  <c r="A312" i="22" s="1"/>
  <c r="A313" i="22" s="1"/>
  <c r="A314" i="22" s="1"/>
  <c r="A315" i="22" s="1"/>
  <c r="A316" i="22" s="1"/>
  <c r="A317" i="22" s="1"/>
  <c r="A318" i="22" s="1"/>
  <c r="A319" i="22" s="1"/>
  <c r="A320" i="22" s="1"/>
  <c r="A321" i="22" s="1"/>
  <c r="A322" i="22" s="1"/>
  <c r="A323" i="22" s="1"/>
  <c r="A324" i="22" s="1"/>
  <c r="A325" i="22" s="1"/>
  <c r="A326" i="22" s="1"/>
  <c r="A327" i="22" s="1"/>
  <c r="A328" i="22" s="1"/>
  <c r="A329" i="22" s="1"/>
  <c r="A330" i="22" s="1"/>
  <c r="A331" i="22" s="1"/>
  <c r="A332" i="22" s="1"/>
  <c r="A333" i="22" s="1"/>
  <c r="A334" i="22" s="1"/>
  <c r="A335" i="22" s="1"/>
  <c r="A336" i="22" s="1"/>
  <c r="A337" i="22" s="1"/>
  <c r="A338" i="22" s="1"/>
  <c r="A339" i="22" s="1"/>
  <c r="A340" i="22" s="1"/>
  <c r="A341" i="22" s="1"/>
  <c r="A342" i="22" s="1"/>
  <c r="A343" i="22" s="1"/>
  <c r="A344" i="22" s="1"/>
  <c r="A345" i="22" s="1"/>
  <c r="A346" i="22" s="1"/>
  <c r="A347" i="22" s="1"/>
  <c r="A348" i="22" s="1"/>
  <c r="A349" i="22" s="1"/>
  <c r="A350" i="22" s="1"/>
  <c r="A351" i="22" s="1"/>
  <c r="A352" i="22" s="1"/>
  <c r="A353" i="22" s="1"/>
  <c r="A354" i="22" s="1"/>
  <c r="A355" i="22" s="1"/>
  <c r="AD76" i="1"/>
  <c r="AD77" i="1"/>
  <c r="AD75" i="1"/>
  <c r="AD73" i="1"/>
  <c r="AD74" i="1"/>
  <c r="AD72" i="1"/>
  <c r="C25" i="28" l="1"/>
  <c r="O24" i="28"/>
  <c r="S24" i="28" s="1"/>
  <c r="O9" i="28"/>
  <c r="S9" i="28" s="1"/>
  <c r="C10" i="28"/>
  <c r="AD24" i="1"/>
  <c r="AK24" i="1" s="1"/>
  <c r="O10" i="28" l="1"/>
  <c r="S10" i="28" s="1"/>
  <c r="C11" i="28"/>
  <c r="O25" i="28"/>
  <c r="S25" i="28" s="1"/>
  <c r="C26" i="28"/>
  <c r="C62" i="2"/>
  <c r="C50" i="2"/>
  <c r="C12" i="28" l="1"/>
  <c r="O11" i="28"/>
  <c r="S11" i="28" s="1"/>
  <c r="O26" i="28"/>
  <c r="S26" i="28" s="1"/>
  <c r="C27" i="28"/>
  <c r="O27" i="28" s="1"/>
  <c r="S27" i="28" s="1"/>
  <c r="O12" i="28" l="1"/>
  <c r="S12" i="28" s="1"/>
  <c r="C13" i="28"/>
  <c r="O13" i="28" l="1"/>
  <c r="S13" i="28" s="1"/>
  <c r="C14" i="28"/>
  <c r="O14" i="28" l="1"/>
  <c r="S14" i="28" s="1"/>
  <c r="C15" i="28"/>
  <c r="O15" i="28" s="1"/>
  <c r="S15" i="28" s="1"/>
  <c r="N41" i="1"/>
  <c r="S35" i="28" l="1"/>
  <c r="R39" i="1"/>
  <c r="P39" i="1"/>
  <c r="R40" i="1" l="1"/>
  <c r="R41" i="1" s="1"/>
  <c r="P40" i="1"/>
  <c r="P41" i="1" s="1"/>
  <c r="O10" i="1"/>
  <c r="J10" i="1"/>
  <c r="AH24" i="1" l="1"/>
  <c r="AI24" i="1" s="1"/>
  <c r="L24" i="1" l="1"/>
  <c r="N24" i="1" s="1"/>
  <c r="AD26" i="1"/>
  <c r="AJ26" i="1"/>
  <c r="AK26" i="1" s="1"/>
  <c r="AD27" i="1"/>
  <c r="AJ27" i="1"/>
  <c r="AK27" i="1" s="1"/>
  <c r="AD28" i="1"/>
  <c r="AJ28" i="1"/>
  <c r="AK28" i="1" s="1"/>
  <c r="AD29" i="1"/>
  <c r="AJ29" i="1"/>
  <c r="AK29" i="1" s="1"/>
  <c r="AD30" i="1"/>
  <c r="AJ30" i="1"/>
  <c r="AK30" i="1" s="1"/>
  <c r="AD31" i="1"/>
  <c r="AJ31" i="1"/>
  <c r="AK31" i="1" s="1"/>
  <c r="AD32" i="1"/>
  <c r="AJ32" i="1"/>
  <c r="AK32" i="1" s="1"/>
  <c r="AD33" i="1"/>
  <c r="AJ33" i="1"/>
  <c r="AK33" i="1" s="1"/>
  <c r="AD34" i="1"/>
  <c r="AJ34" i="1"/>
  <c r="AK34" i="1" s="1"/>
  <c r="AD35" i="1"/>
  <c r="AJ35" i="1"/>
  <c r="AK35" i="1" s="1"/>
  <c r="AD36" i="1"/>
  <c r="AJ36" i="1"/>
  <c r="AK36" i="1" s="1"/>
  <c r="O24" i="1" l="1"/>
  <c r="AH29" i="1"/>
  <c r="AH30" i="1"/>
  <c r="AI30" i="1" s="1"/>
  <c r="AH36" i="1"/>
  <c r="AH35" i="1"/>
  <c r="AH31" i="1"/>
  <c r="AH27" i="1"/>
  <c r="AI27" i="1" s="1"/>
  <c r="AH32" i="1"/>
  <c r="AH28" i="1"/>
  <c r="AH33" i="1"/>
  <c r="AI33" i="1" s="1"/>
  <c r="AH34" i="1"/>
  <c r="AH26" i="1"/>
  <c r="L32" i="1" l="1"/>
  <c r="AI32" i="1"/>
  <c r="AI31" i="1"/>
  <c r="L31" i="1" s="1"/>
  <c r="L35" i="1"/>
  <c r="AI35" i="1"/>
  <c r="AI26" i="1"/>
  <c r="L26" i="1" s="1"/>
  <c r="N26" i="1" s="1"/>
  <c r="O26" i="1" s="1"/>
  <c r="L36" i="1"/>
  <c r="AI36" i="1"/>
  <c r="L28" i="1"/>
  <c r="AI28" i="1"/>
  <c r="L34" i="1"/>
  <c r="AI34" i="1"/>
  <c r="AI29" i="1"/>
  <c r="L29" i="1" s="1"/>
  <c r="L27" i="1"/>
  <c r="L30" i="1"/>
  <c r="L33" i="1"/>
  <c r="AJ25" i="1" l="1"/>
  <c r="AJ37" i="1"/>
  <c r="AJ38" i="1"/>
  <c r="AD25" i="1"/>
  <c r="AD37" i="1"/>
  <c r="AD38" i="1"/>
  <c r="AK25" i="1" l="1"/>
  <c r="AK37" i="1"/>
  <c r="AK38" i="1"/>
  <c r="AH25" i="1" l="1"/>
  <c r="AI25" i="1" s="1"/>
  <c r="L25" i="1" s="1"/>
  <c r="O46" i="1" l="1"/>
  <c r="AH38" i="1"/>
  <c r="AH37" i="1"/>
  <c r="AI37" i="1" s="1"/>
  <c r="AI38" i="1" l="1"/>
  <c r="L38" i="1" s="1"/>
  <c r="N38" i="1" s="1"/>
  <c r="L37" i="1"/>
  <c r="O38" i="1" l="1"/>
  <c r="O51" i="1"/>
  <c r="O53" i="1" l="1"/>
  <c r="O39" i="1"/>
  <c r="O40" i="1" s="1"/>
  <c r="O52" i="1"/>
  <c r="O41" i="1" l="1"/>
  <c r="O42"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tc={94118137-9C2C-407A-B157-CBD787ED99CD}</author>
    <author>tc={22A7F91D-81C2-479A-9E2B-30405CAFD340}</author>
    <author>tc={0F36268E-7A19-4582-88F2-74E8757DA3CB}</author>
    <author>tc={ABCCCA2E-2AD0-4276-98F2-C52D29E23DF3}</author>
    <author>tc={C7B4A700-0151-4BC2-BA91-A973C426A4F4}</author>
  </authors>
  <commentList>
    <comment ref="J5" authorId="0" shapeId="0" xr:uid="{94118137-9C2C-407A-B157-CBD787ED99CD}">
      <text>
        <t>[Threaded comment]
Your version of Excel allows you to read this threaded comment; however, any edits to it will get removed if the file is opened in a newer version of Excel. Learn more: https://go.microsoft.com/fwlink/?linkid=870924
Comment:
    updated 5/8 per M.S.</t>
      </text>
    </comment>
    <comment ref="J6" authorId="1" shapeId="0" xr:uid="{22A7F91D-81C2-479A-9E2B-30405CAFD340}">
      <text>
        <t>[Threaded comment]
Your version of Excel allows you to read this threaded comment; however, any edits to it will get removed if the file is opened in a newer version of Excel. Learn more: https://go.microsoft.com/fwlink/?linkid=870924
Comment:
    updated 5/8 per M.S.</t>
      </text>
    </comment>
    <comment ref="J7" authorId="2" shapeId="0" xr:uid="{0F36268E-7A19-4582-88F2-74E8757DA3CB}">
      <text>
        <t>[Threaded comment]
Your version of Excel allows you to read this threaded comment; however, any edits to it will get removed if the file is opened in a newer version of Excel. Learn more: https://go.microsoft.com/fwlink/?linkid=870924
Comment:
    updated 5/8 per M.S.</t>
      </text>
    </comment>
    <comment ref="J13" authorId="3" shapeId="0" xr:uid="{ABCCCA2E-2AD0-4276-98F2-C52D29E23DF3}">
      <text>
        <t>[Threaded comment]
Your version of Excel allows you to read this threaded comment; however, any edits to it will get removed if the file is opened in a newer version of Excel. Learn more: https://go.microsoft.com/fwlink/?linkid=870924
Comment:
    updated 5/8 per M.S.</t>
      </text>
    </comment>
    <comment ref="J14" authorId="4" shapeId="0" xr:uid="{C7B4A700-0151-4BC2-BA91-A973C426A4F4}">
      <text>
        <t>[Threaded comment]
Your version of Excel allows you to read this threaded comment; however, any edits to it will get removed if the file is opened in a newer version of Excel. Learn more: https://go.microsoft.com/fwlink/?linkid=870924
Comment:
    updated 5/8 per M.S.</t>
      </text>
    </comment>
  </commentList>
</comments>
</file>

<file path=xl/sharedStrings.xml><?xml version="1.0" encoding="utf-8"?>
<sst xmlns="http://schemas.openxmlformats.org/spreadsheetml/2006/main" count="5737" uniqueCount="1271">
  <si>
    <t>Glass Type</t>
  </si>
  <si>
    <t>CL/LE</t>
  </si>
  <si>
    <t>Operator Position</t>
  </si>
  <si>
    <t>Blind Color</t>
  </si>
  <si>
    <t xml:space="preserve">Glass Width (Inches) </t>
  </si>
  <si>
    <t xml:space="preserve">Glass Height (Inches) </t>
  </si>
  <si>
    <t>Qty
Needed</t>
  </si>
  <si>
    <t>Total Square Feet/Panel</t>
  </si>
  <si>
    <t>Net Price per square ft.</t>
  </si>
  <si>
    <t>Net Price per panel</t>
  </si>
  <si>
    <t>Total Price</t>
  </si>
  <si>
    <t>Right Hand</t>
  </si>
  <si>
    <t>5 to 7 Ft2</t>
  </si>
  <si>
    <t>Left Hand</t>
  </si>
  <si>
    <t>7 to 9 Ft2</t>
  </si>
  <si>
    <t>9 to 11 Ft2</t>
  </si>
  <si>
    <t>11 to 13 Ft2</t>
  </si>
  <si>
    <t>13 to 15 Ft2</t>
  </si>
  <si>
    <t>15 to 17 Ft2</t>
  </si>
  <si>
    <t>• Lead Time from the date PO received</t>
  </si>
  <si>
    <t>• Minimum Order Quantity of 1</t>
  </si>
  <si>
    <t>Thank you for your business and the opportunity to quote this pricing!</t>
  </si>
  <si>
    <r>
      <t>Ft</t>
    </r>
    <r>
      <rPr>
        <b/>
        <vertAlign val="superscript"/>
        <sz val="11"/>
        <color indexed="9"/>
        <rFont val="Calibri"/>
        <family val="2"/>
      </rPr>
      <t xml:space="preserve">2 </t>
    </r>
    <r>
      <rPr>
        <b/>
        <sz val="11"/>
        <color indexed="9"/>
        <rFont val="Calibri"/>
        <family val="2"/>
      </rPr>
      <t xml:space="preserve"> Range</t>
    </r>
  </si>
  <si>
    <t>Sell sq. ft.</t>
  </si>
  <si>
    <t>Clear</t>
  </si>
  <si>
    <t>N/A</t>
  </si>
  <si>
    <t>CL/270</t>
  </si>
  <si>
    <t>CL/272</t>
  </si>
  <si>
    <t>CL/366</t>
  </si>
  <si>
    <t>I89/270</t>
  </si>
  <si>
    <t>I89/272</t>
  </si>
  <si>
    <t>I89/366</t>
  </si>
  <si>
    <t>Annealed</t>
  </si>
  <si>
    <t>Tempered</t>
  </si>
  <si>
    <t>White</t>
  </si>
  <si>
    <t>Espresso</t>
  </si>
  <si>
    <t>CC1</t>
  </si>
  <si>
    <t>CL2</t>
  </si>
  <si>
    <t>CL3</t>
  </si>
  <si>
    <t>LL2</t>
  </si>
  <si>
    <t>LL3</t>
  </si>
  <si>
    <t>A</t>
  </si>
  <si>
    <t>T</t>
  </si>
  <si>
    <t>Code</t>
  </si>
  <si>
    <t>3 to 5 Ft2</t>
  </si>
  <si>
    <t>Color charge</t>
  </si>
  <si>
    <t>N/C</t>
  </si>
  <si>
    <t>Upcharge</t>
  </si>
  <si>
    <t>Width</t>
  </si>
  <si>
    <t>(Customer Name)</t>
  </si>
  <si>
    <t>(City)</t>
  </si>
  <si>
    <t>(Street Address)</t>
  </si>
  <si>
    <t>(Phone)</t>
  </si>
  <si>
    <t>(PO Number)</t>
  </si>
  <si>
    <t>Your business is extremely important to us and we would like to have the opportunity to help you grow. We are pleased to offer the following pricing estimate for your consideration. ODL prides itself on delivering the highest quality product at the best prices so you meet the demands of your customers. Our level of customer service and on-time delivery is second to none. From product innovation to sales support we want to be your vendor of choice and we sincerely appreciate the opportunity to submit this pricing quotation for your review and approval.</t>
  </si>
  <si>
    <t>Custom Quote Estimator - Please Attach to Purchase Order</t>
  </si>
  <si>
    <t>Sq Ft Cap</t>
  </si>
  <si>
    <t>Sq ft cap</t>
  </si>
  <si>
    <t>Please feel free to contact me with any questions or concerns</t>
  </si>
  <si>
    <t>Tan</t>
  </si>
  <si>
    <t>Sandstone</t>
  </si>
  <si>
    <t>Silver Moon</t>
  </si>
  <si>
    <t>Slate Gray</t>
  </si>
  <si>
    <t>Height</t>
  </si>
  <si>
    <t>○ Annealed</t>
  </si>
  <si>
    <t>○ Tempered</t>
  </si>
  <si>
    <t>Blink
Type</t>
  </si>
  <si>
    <t>Blink</t>
  </si>
  <si>
    <t>CACC11</t>
  </si>
  <si>
    <t>CACC12</t>
  </si>
  <si>
    <t>CACC13</t>
  </si>
  <si>
    <t>CACC14</t>
  </si>
  <si>
    <t>CACC15</t>
  </si>
  <si>
    <t>CACC16</t>
  </si>
  <si>
    <t>CACC17</t>
  </si>
  <si>
    <t>CACC18</t>
  </si>
  <si>
    <t>CACC19</t>
  </si>
  <si>
    <t>CACL21</t>
  </si>
  <si>
    <t>CACL22</t>
  </si>
  <si>
    <t>CACL23</t>
  </si>
  <si>
    <t>CACL24</t>
  </si>
  <si>
    <t>CACL25</t>
  </si>
  <si>
    <t>CACL26</t>
  </si>
  <si>
    <t>CACL27</t>
  </si>
  <si>
    <t>CACL28</t>
  </si>
  <si>
    <t>CACL29</t>
  </si>
  <si>
    <t>CACL31</t>
  </si>
  <si>
    <t>CACL32</t>
  </si>
  <si>
    <t>CACL33</t>
  </si>
  <si>
    <t>CACL34</t>
  </si>
  <si>
    <t>CACL35</t>
  </si>
  <si>
    <t>CACL36</t>
  </si>
  <si>
    <t>CACL37</t>
  </si>
  <si>
    <t>CACL38</t>
  </si>
  <si>
    <t>CACL39</t>
  </si>
  <si>
    <t>CALL21</t>
  </si>
  <si>
    <t>CALL22</t>
  </si>
  <si>
    <t>CALL23</t>
  </si>
  <si>
    <t>CALL24</t>
  </si>
  <si>
    <t>CALL25</t>
  </si>
  <si>
    <t>CALL26</t>
  </si>
  <si>
    <t>CALL27</t>
  </si>
  <si>
    <t>CALL28</t>
  </si>
  <si>
    <t>CALL29</t>
  </si>
  <si>
    <t>CALL31</t>
  </si>
  <si>
    <t>CALL32</t>
  </si>
  <si>
    <t>CALL33</t>
  </si>
  <si>
    <t>CALL34</t>
  </si>
  <si>
    <t>CALL35</t>
  </si>
  <si>
    <t>CALL36</t>
  </si>
  <si>
    <t>CALL37</t>
  </si>
  <si>
    <t>CALL38</t>
  </si>
  <si>
    <t>CALL39</t>
  </si>
  <si>
    <t>CTCC11</t>
  </si>
  <si>
    <t>CTCC12</t>
  </si>
  <si>
    <t>CTCC13</t>
  </si>
  <si>
    <t>CTCC14</t>
  </si>
  <si>
    <t>CTCC15</t>
  </si>
  <si>
    <t>CTCC16</t>
  </si>
  <si>
    <t>CTCC17</t>
  </si>
  <si>
    <t>CTCC18</t>
  </si>
  <si>
    <t>CTCC19</t>
  </si>
  <si>
    <t>CTCL21</t>
  </si>
  <si>
    <t>CTCL22</t>
  </si>
  <si>
    <t>CTCL23</t>
  </si>
  <si>
    <t>CTCL24</t>
  </si>
  <si>
    <t>CTCL25</t>
  </si>
  <si>
    <t>CTCL26</t>
  </si>
  <si>
    <t>CTCL27</t>
  </si>
  <si>
    <t>CTCL28</t>
  </si>
  <si>
    <t>CTCL29</t>
  </si>
  <si>
    <t>CTCL31</t>
  </si>
  <si>
    <t>CTCL32</t>
  </si>
  <si>
    <t>CTCL33</t>
  </si>
  <si>
    <t>CTCL34</t>
  </si>
  <si>
    <t>CTCL35</t>
  </si>
  <si>
    <t>CTCL36</t>
  </si>
  <si>
    <t>CTCL37</t>
  </si>
  <si>
    <t>CTCL38</t>
  </si>
  <si>
    <t>CTCL39</t>
  </si>
  <si>
    <t>CTLL21</t>
  </si>
  <si>
    <t>CTLL22</t>
  </si>
  <si>
    <t>CTLL23</t>
  </si>
  <si>
    <t>CTLL24</t>
  </si>
  <si>
    <t>CTLL25</t>
  </si>
  <si>
    <t>CTLL26</t>
  </si>
  <si>
    <t>CTLL27</t>
  </si>
  <si>
    <t>CTLL28</t>
  </si>
  <si>
    <t>CTLL29</t>
  </si>
  <si>
    <t>CTLL31</t>
  </si>
  <si>
    <t>CTLL32</t>
  </si>
  <si>
    <t>CTLL33</t>
  </si>
  <si>
    <t>CTLL34</t>
  </si>
  <si>
    <t>CTLL35</t>
  </si>
  <si>
    <t>CTLL36</t>
  </si>
  <si>
    <t>CTLL37</t>
  </si>
  <si>
    <t>CTLL38</t>
  </si>
  <si>
    <t>CTLL39</t>
  </si>
  <si>
    <t>TACC11</t>
  </si>
  <si>
    <t>TACC12</t>
  </si>
  <si>
    <t>TACC13</t>
  </si>
  <si>
    <t>TACC14</t>
  </si>
  <si>
    <t>TACL21</t>
  </si>
  <si>
    <t>TACL22</t>
  </si>
  <si>
    <t>TACL23</t>
  </si>
  <si>
    <t>TACL24</t>
  </si>
  <si>
    <t>TACL31</t>
  </si>
  <si>
    <t>TACL32</t>
  </si>
  <si>
    <t>TACL33</t>
  </si>
  <si>
    <t>TACL34</t>
  </si>
  <si>
    <t>TALL21</t>
  </si>
  <si>
    <t>TALL22</t>
  </si>
  <si>
    <t>TALL23</t>
  </si>
  <si>
    <t>TALL24</t>
  </si>
  <si>
    <t>TALL31</t>
  </si>
  <si>
    <t>TALL32</t>
  </si>
  <si>
    <t>TALL33</t>
  </si>
  <si>
    <t>TALL34</t>
  </si>
  <si>
    <t>TTCC11</t>
  </si>
  <si>
    <t>TTCC12</t>
  </si>
  <si>
    <t>TTCC13</t>
  </si>
  <si>
    <t>TTCC14</t>
  </si>
  <si>
    <t>TTCL21</t>
  </si>
  <si>
    <t>TTCL22</t>
  </si>
  <si>
    <t>TTCL23</t>
  </si>
  <si>
    <t>TTCL24</t>
  </si>
  <si>
    <t>TTCL31</t>
  </si>
  <si>
    <t>TTCL32</t>
  </si>
  <si>
    <t>TTCL33</t>
  </si>
  <si>
    <t>TTCL34</t>
  </si>
  <si>
    <t>TTLL21</t>
  </si>
  <si>
    <t>TTLL22</t>
  </si>
  <si>
    <t>TTLL23</t>
  </si>
  <si>
    <t>TTLL24</t>
  </si>
  <si>
    <t>TTLL31</t>
  </si>
  <si>
    <t>TTLL32</t>
  </si>
  <si>
    <t>TTLL33</t>
  </si>
  <si>
    <t>TTLL34</t>
  </si>
  <si>
    <t>(Date)</t>
  </si>
  <si>
    <t>• 1</t>
  </si>
  <si>
    <t>TACC15</t>
  </si>
  <si>
    <t>TACC16</t>
  </si>
  <si>
    <t>TACL25</t>
  </si>
  <si>
    <t>TACL26</t>
  </si>
  <si>
    <t>TACL35</t>
  </si>
  <si>
    <t>TACL36</t>
  </si>
  <si>
    <t>TALL25</t>
  </si>
  <si>
    <t>TALL26</t>
  </si>
  <si>
    <t>TALL35</t>
  </si>
  <si>
    <t>TALL36</t>
  </si>
  <si>
    <t>TTCC15</t>
  </si>
  <si>
    <t>TTCC16</t>
  </si>
  <si>
    <t>TTCL25</t>
  </si>
  <si>
    <t>TTCL26</t>
  </si>
  <si>
    <t>TTCL35</t>
  </si>
  <si>
    <t>TTCL36</t>
  </si>
  <si>
    <t>Rate:</t>
  </si>
  <si>
    <t>(Province)</t>
  </si>
  <si>
    <t>(Postal Code)</t>
  </si>
  <si>
    <t>Taxes</t>
  </si>
  <si>
    <t>CAD$ Pricing Matrix</t>
  </si>
  <si>
    <t>CL/270/NEAT</t>
  </si>
  <si>
    <t>CL/366/NEAT</t>
  </si>
  <si>
    <t>I89/366/NEAT</t>
  </si>
  <si>
    <t>NCL2</t>
  </si>
  <si>
    <t>NCL3</t>
  </si>
  <si>
    <t>NLL2</t>
  </si>
  <si>
    <t>NLL3</t>
  </si>
  <si>
    <t>TTNLL31</t>
  </si>
  <si>
    <t>TTNLL32</t>
  </si>
  <si>
    <t>TTNLL33</t>
  </si>
  <si>
    <t>TTNLL34</t>
  </si>
  <si>
    <t>TTNCL35</t>
  </si>
  <si>
    <t>TTNCL36</t>
  </si>
  <si>
    <t>TTNLL35</t>
  </si>
  <si>
    <t>TTNLL36</t>
  </si>
  <si>
    <t>TTLL35</t>
  </si>
  <si>
    <t>TTLL36</t>
  </si>
  <si>
    <t>TTNLL21</t>
  </si>
  <si>
    <t>TTNLL22</t>
  </si>
  <si>
    <t>TTNLL23</t>
  </si>
  <si>
    <t>TTNLL24</t>
  </si>
  <si>
    <t>I89/270/NEAT</t>
  </si>
  <si>
    <t>TTLL25</t>
  </si>
  <si>
    <t>TTLL26</t>
  </si>
  <si>
    <t>TTNLL25</t>
  </si>
  <si>
    <t>TTNLL26</t>
  </si>
  <si>
    <t>TTNCL31</t>
  </si>
  <si>
    <t>TTNCL32</t>
  </si>
  <si>
    <t>TTNCL33</t>
  </si>
  <si>
    <t>TTNCL34</t>
  </si>
  <si>
    <t>TTNCL21</t>
  </si>
  <si>
    <t>TTNCL22</t>
  </si>
  <si>
    <t>TTNCL23</t>
  </si>
  <si>
    <t>TTNCL24</t>
  </si>
  <si>
    <t>TTNCL25</t>
  </si>
  <si>
    <t>TTNCL26</t>
  </si>
  <si>
    <t>CANCL21</t>
  </si>
  <si>
    <t>CANCL22</t>
  </si>
  <si>
    <t>CANCL23</t>
  </si>
  <si>
    <t>CANCL24</t>
  </si>
  <si>
    <t>CANCL25</t>
  </si>
  <si>
    <t>CANCL26</t>
  </si>
  <si>
    <t>CANCL27</t>
  </si>
  <si>
    <t>CANCL28</t>
  </si>
  <si>
    <t>CANCL29</t>
  </si>
  <si>
    <t>CANCL31</t>
  </si>
  <si>
    <t>CANCL32</t>
  </si>
  <si>
    <t>CANCL33</t>
  </si>
  <si>
    <t>CANCL34</t>
  </si>
  <si>
    <t>CANCL35</t>
  </si>
  <si>
    <t>CANCL36</t>
  </si>
  <si>
    <t>CANCL37</t>
  </si>
  <si>
    <t>CANCL38</t>
  </si>
  <si>
    <t>CANCL39</t>
  </si>
  <si>
    <t>CANLL21</t>
  </si>
  <si>
    <t>CANLL22</t>
  </si>
  <si>
    <t>CANLL23</t>
  </si>
  <si>
    <t>CANLL24</t>
  </si>
  <si>
    <t>CANLL25</t>
  </si>
  <si>
    <t>CANLL26</t>
  </si>
  <si>
    <t>CANLL27</t>
  </si>
  <si>
    <t>CANLL28</t>
  </si>
  <si>
    <t>CANLL29</t>
  </si>
  <si>
    <t>CANLL31</t>
  </si>
  <si>
    <t>CANLL32</t>
  </si>
  <si>
    <t>CANLL33</t>
  </si>
  <si>
    <t>CANLL34</t>
  </si>
  <si>
    <t>CANLL35</t>
  </si>
  <si>
    <t>CANLL36</t>
  </si>
  <si>
    <t>CANLL37</t>
  </si>
  <si>
    <t>CANLL38</t>
  </si>
  <si>
    <t>CANLL39</t>
  </si>
  <si>
    <t>CTNCL21</t>
  </si>
  <si>
    <t>CTNCL22</t>
  </si>
  <si>
    <t>CTNCL23</t>
  </si>
  <si>
    <t>CTNCL24</t>
  </si>
  <si>
    <t>CTNCL25</t>
  </si>
  <si>
    <t>CTNCL26</t>
  </si>
  <si>
    <t>CTNCL27</t>
  </si>
  <si>
    <t>CTNCL28</t>
  </si>
  <si>
    <t>CTNCL29</t>
  </si>
  <si>
    <t>CTNCL31</t>
  </si>
  <si>
    <t>CTNCL32</t>
  </si>
  <si>
    <t>CTNCL33</t>
  </si>
  <si>
    <t>CTNCL34</t>
  </si>
  <si>
    <t>CTNCL35</t>
  </si>
  <si>
    <t>CTNCL36</t>
  </si>
  <si>
    <t>CTNCL37</t>
  </si>
  <si>
    <t>CTNCL38</t>
  </si>
  <si>
    <t>CTNCL39</t>
  </si>
  <si>
    <t>CTNLL21</t>
  </si>
  <si>
    <t>CTNLL22</t>
  </si>
  <si>
    <t>CTNLL23</t>
  </si>
  <si>
    <t>CTNLL24</t>
  </si>
  <si>
    <t>CTNLL25</t>
  </si>
  <si>
    <t>CTNLL26</t>
  </si>
  <si>
    <t>CTNLL27</t>
  </si>
  <si>
    <t>CTNLL28</t>
  </si>
  <si>
    <t>CTNLL29</t>
  </si>
  <si>
    <t>CTNLL31</t>
  </si>
  <si>
    <t>CTNLL32</t>
  </si>
  <si>
    <t>CTNLL33</t>
  </si>
  <si>
    <t>CTNLL34</t>
  </si>
  <si>
    <t>CTNLL35</t>
  </si>
  <si>
    <t>CTNLL36</t>
  </si>
  <si>
    <t>CTNLL37</t>
  </si>
  <si>
    <t>CTNLL38</t>
  </si>
  <si>
    <t>CTNLL39</t>
  </si>
  <si>
    <t>TANCL21</t>
  </si>
  <si>
    <t>TANCL22</t>
  </si>
  <si>
    <t>TANCL23</t>
  </si>
  <si>
    <t>TANCL24</t>
  </si>
  <si>
    <t>TANCL25</t>
  </si>
  <si>
    <t>TANCL26</t>
  </si>
  <si>
    <t>TANCL31</t>
  </si>
  <si>
    <t>TANCL32</t>
  </si>
  <si>
    <t>TANCL33</t>
  </si>
  <si>
    <t>TANCL34</t>
  </si>
  <si>
    <t>TANCL35</t>
  </si>
  <si>
    <t>TANCL36</t>
  </si>
  <si>
    <t>TANLL21</t>
  </si>
  <si>
    <t>TANLL22</t>
  </si>
  <si>
    <t>TANLL23</t>
  </si>
  <si>
    <t>TANLL24</t>
  </si>
  <si>
    <t>TANLL25</t>
  </si>
  <si>
    <t>TANLL26</t>
  </si>
  <si>
    <t>TANLL31</t>
  </si>
  <si>
    <t>TANLL32</t>
  </si>
  <si>
    <t>TANLL33</t>
  </si>
  <si>
    <t>TANLL34</t>
  </si>
  <si>
    <t>TANLL35</t>
  </si>
  <si>
    <t>TANLL36</t>
  </si>
  <si>
    <t>USD$ Pricing Matrix</t>
  </si>
  <si>
    <t>CL/340</t>
  </si>
  <si>
    <t>I89/340</t>
  </si>
  <si>
    <t>CL4</t>
  </si>
  <si>
    <t>LL4</t>
  </si>
  <si>
    <t>CTCL41</t>
  </si>
  <si>
    <t>CTCL42</t>
  </si>
  <si>
    <t>CTCL43</t>
  </si>
  <si>
    <t>CTCL44</t>
  </si>
  <si>
    <t>CTCL45</t>
  </si>
  <si>
    <t>CTCL46</t>
  </si>
  <si>
    <t>CTCL47</t>
  </si>
  <si>
    <t>CTCL48</t>
  </si>
  <si>
    <t>CTLL41</t>
  </si>
  <si>
    <t>CTLL42</t>
  </si>
  <si>
    <t>CTLL43</t>
  </si>
  <si>
    <t>CTLL44</t>
  </si>
  <si>
    <t>CTLL45</t>
  </si>
  <si>
    <t>CTLL46</t>
  </si>
  <si>
    <t>CTLL47</t>
  </si>
  <si>
    <t>CTLL48</t>
  </si>
  <si>
    <t>CACL41</t>
  </si>
  <si>
    <t>CACL42</t>
  </si>
  <si>
    <t>CACL43</t>
  </si>
  <si>
    <t>CACL44</t>
  </si>
  <si>
    <t>CACL45</t>
  </si>
  <si>
    <t>CACL46</t>
  </si>
  <si>
    <t>CACL47</t>
  </si>
  <si>
    <t>CALL41</t>
  </si>
  <si>
    <t>CALL42</t>
  </si>
  <si>
    <t>CALL43</t>
  </si>
  <si>
    <t>CALL44</t>
  </si>
  <si>
    <t>CALL45</t>
  </si>
  <si>
    <t>CALL46</t>
  </si>
  <si>
    <t>CALL47</t>
  </si>
  <si>
    <t>TACL41</t>
  </si>
  <si>
    <t>TACL42</t>
  </si>
  <si>
    <t>TACL43</t>
  </si>
  <si>
    <t>TACL44</t>
  </si>
  <si>
    <t>TALL41</t>
  </si>
  <si>
    <t>TALL42</t>
  </si>
  <si>
    <t>TALL43</t>
  </si>
  <si>
    <t>TALL44</t>
  </si>
  <si>
    <t>TTCL41</t>
  </si>
  <si>
    <t>TTCL42</t>
  </si>
  <si>
    <t>TTCL43</t>
  </si>
  <si>
    <t>TTCL44</t>
  </si>
  <si>
    <t>TTLL41</t>
  </si>
  <si>
    <t>TTLL42</t>
  </si>
  <si>
    <t>TTLL43</t>
  </si>
  <si>
    <t>TTLL44</t>
  </si>
  <si>
    <t xml:space="preserve">• </t>
  </si>
  <si>
    <t>Phone:</t>
  </si>
  <si>
    <t>(Zip)</t>
  </si>
  <si>
    <t>(State)</t>
  </si>
  <si>
    <t>Freight terms:</t>
  </si>
  <si>
    <t>14 Business days + transit</t>
  </si>
  <si>
    <t>12 Business days + transit</t>
  </si>
  <si>
    <t>Tempered:</t>
  </si>
  <si>
    <t>7 Business days + transit</t>
  </si>
  <si>
    <t>Annealed:</t>
  </si>
  <si>
    <t>Lead times</t>
  </si>
  <si>
    <t>john.grilli@odl.com</t>
  </si>
  <si>
    <t>ken.jordan@odl.com</t>
  </si>
  <si>
    <t>Sls rep email:</t>
  </si>
  <si>
    <t>Sls rep phone:</t>
  </si>
  <si>
    <t>suzanne.aikens@odl.com</t>
  </si>
  <si>
    <t>CSR Email:</t>
  </si>
  <si>
    <t>(586) 203-4467</t>
  </si>
  <si>
    <t>CSR Fax:</t>
  </si>
  <si>
    <t>Send Orders to:  Suzanne Aikens via fax (586) 203-4467 or email suzanne.aikens@odl.com</t>
  </si>
  <si>
    <t>CSR:</t>
  </si>
  <si>
    <t>586-203-4467</t>
  </si>
  <si>
    <t>Fax:</t>
  </si>
  <si>
    <t>800-253-3900</t>
  </si>
  <si>
    <t>866-472-0042</t>
  </si>
  <si>
    <t>Vaughan Ontario L4K3T1</t>
  </si>
  <si>
    <t>Gallatin, TN  37066</t>
  </si>
  <si>
    <t>City, State, Zip:</t>
  </si>
  <si>
    <t>65 Courtland Ave</t>
  </si>
  <si>
    <t>261 Commerce Way</t>
  </si>
  <si>
    <t>Street Address:</t>
  </si>
  <si>
    <t>Canada - John Grilli</t>
  </si>
  <si>
    <t>USA - Ken Jordan</t>
  </si>
  <si>
    <t>Taxes/Freight:</t>
  </si>
  <si>
    <t>Address Info:</t>
  </si>
  <si>
    <t>Exchange Rate:</t>
  </si>
  <si>
    <t>Freight</t>
  </si>
  <si>
    <t>UPDATE FORMULAS TO SELECT DESIRED DIVISION</t>
  </si>
  <si>
    <t>Dealer Per Panel</t>
  </si>
  <si>
    <t>Dealer Total</t>
  </si>
  <si>
    <t>Retail Per Panel</t>
  </si>
  <si>
    <t>Retail Total</t>
  </si>
  <si>
    <t>Operator Handing</t>
  </si>
  <si>
    <t>Annealed Validation</t>
  </si>
  <si>
    <t>Tempered Validation</t>
  </si>
  <si>
    <t>9 Business days + transit</t>
  </si>
  <si>
    <t>Hide</t>
  </si>
  <si>
    <t>HIDE</t>
  </si>
  <si>
    <t>Header:</t>
  </si>
  <si>
    <t>Low Operator</t>
  </si>
  <si>
    <t>% Discount</t>
  </si>
  <si>
    <t>*This is a price estimate and is subject to change.  Please call 800-253-3900 to verify exact pricing.</t>
  </si>
  <si>
    <t>*This is a price estimate and is subject to change.  Please call 866-472-0042 to verify exact pricing.</t>
  </si>
  <si>
    <t>1" Custom</t>
  </si>
  <si>
    <t>7/8" Tilt</t>
  </si>
  <si>
    <t>7/8" RLT-Top</t>
  </si>
  <si>
    <t>Tilt Validation</t>
  </si>
  <si>
    <t>RLT-Top
Validation</t>
  </si>
  <si>
    <t>Tilt</t>
  </si>
  <si>
    <t>RACC11</t>
  </si>
  <si>
    <t>RACC12</t>
  </si>
  <si>
    <t>RACC13</t>
  </si>
  <si>
    <t>RACC14</t>
  </si>
  <si>
    <t>RACC15</t>
  </si>
  <si>
    <t>RACC16</t>
  </si>
  <si>
    <t>RACL21</t>
  </si>
  <si>
    <t>RACL22</t>
  </si>
  <si>
    <t>RACL23</t>
  </si>
  <si>
    <t>RACL24</t>
  </si>
  <si>
    <t>RACL25</t>
  </si>
  <si>
    <t>RACL26</t>
  </si>
  <si>
    <t>RACL31</t>
  </si>
  <si>
    <t>RACL32</t>
  </si>
  <si>
    <t>RACL33</t>
  </si>
  <si>
    <t>RACL34</t>
  </si>
  <si>
    <t>RACL35</t>
  </si>
  <si>
    <t>RACL36</t>
  </si>
  <si>
    <t>RACL41</t>
  </si>
  <si>
    <t>RACL42</t>
  </si>
  <si>
    <t>RACL43</t>
  </si>
  <si>
    <t>RACL44</t>
  </si>
  <si>
    <t>RANCL21</t>
  </si>
  <si>
    <t>RANCL22</t>
  </si>
  <si>
    <t>RANCL23</t>
  </si>
  <si>
    <t>RANCL24</t>
  </si>
  <si>
    <t>RANCL25</t>
  </si>
  <si>
    <t>RANCL26</t>
  </si>
  <si>
    <t>RANCL31</t>
  </si>
  <si>
    <t>RANCL32</t>
  </si>
  <si>
    <t>RANCL33</t>
  </si>
  <si>
    <t>RANCL34</t>
  </si>
  <si>
    <t>RANCL35</t>
  </si>
  <si>
    <t>RANCL36</t>
  </si>
  <si>
    <t>RANLL21</t>
  </si>
  <si>
    <t>RANLL22</t>
  </si>
  <si>
    <t>RANLL23</t>
  </si>
  <si>
    <t>RANLL24</t>
  </si>
  <si>
    <t>RANLL25</t>
  </si>
  <si>
    <t>RANLL26</t>
  </si>
  <si>
    <t>RANLL31</t>
  </si>
  <si>
    <t>RANLL32</t>
  </si>
  <si>
    <t>RANLL33</t>
  </si>
  <si>
    <t>RANLL34</t>
  </si>
  <si>
    <t>RANLL35</t>
  </si>
  <si>
    <t>RANLL36</t>
  </si>
  <si>
    <t>RALL21</t>
  </si>
  <si>
    <t>RALL22</t>
  </si>
  <si>
    <t>RALL23</t>
  </si>
  <si>
    <t>RALL24</t>
  </si>
  <si>
    <t>RALL25</t>
  </si>
  <si>
    <t>RALL26</t>
  </si>
  <si>
    <t>RALL31</t>
  </si>
  <si>
    <t>RALL32</t>
  </si>
  <si>
    <t>RALL33</t>
  </si>
  <si>
    <t>RALL34</t>
  </si>
  <si>
    <t>RALL35</t>
  </si>
  <si>
    <t>RALL36</t>
  </si>
  <si>
    <t>RALL41</t>
  </si>
  <si>
    <t>RALL42</t>
  </si>
  <si>
    <t>RALL43</t>
  </si>
  <si>
    <t>RALL44</t>
  </si>
  <si>
    <t>RTCC11</t>
  </si>
  <si>
    <t>RTCC12</t>
  </si>
  <si>
    <t>RTCC13</t>
  </si>
  <si>
    <t>RTCC14</t>
  </si>
  <si>
    <t>RTCC15</t>
  </si>
  <si>
    <t>RTCC16</t>
  </si>
  <si>
    <t>RTCL21</t>
  </si>
  <si>
    <t>RTCL22</t>
  </si>
  <si>
    <t>RTCL23</t>
  </si>
  <si>
    <t>RTCL24</t>
  </si>
  <si>
    <t>RTCL25</t>
  </si>
  <si>
    <t>RTCL26</t>
  </si>
  <si>
    <t>RTCL31</t>
  </si>
  <si>
    <t>RTCL32</t>
  </si>
  <si>
    <t>RTCL33</t>
  </si>
  <si>
    <t>RTCL34</t>
  </si>
  <si>
    <t>RTCL35</t>
  </si>
  <si>
    <t>RTCL36</t>
  </si>
  <si>
    <t>RTCL41</t>
  </si>
  <si>
    <t>RTCL42</t>
  </si>
  <si>
    <t>RTCL43</t>
  </si>
  <si>
    <t>RTCL44</t>
  </si>
  <si>
    <t>RTNCL21</t>
  </si>
  <si>
    <t>RTNCL22</t>
  </si>
  <si>
    <t>RTNCL23</t>
  </si>
  <si>
    <t>RTNCL24</t>
  </si>
  <si>
    <t>RTNCL25</t>
  </si>
  <si>
    <t>RTNCL26</t>
  </si>
  <si>
    <t>RTNCL31</t>
  </si>
  <si>
    <t>RTNCL32</t>
  </si>
  <si>
    <t>RTNCL33</t>
  </si>
  <si>
    <t>RTNCL34</t>
  </si>
  <si>
    <t>RTNCL35</t>
  </si>
  <si>
    <t>RTNCL36</t>
  </si>
  <si>
    <t>RTNLL21</t>
  </si>
  <si>
    <t>RTNLL22</t>
  </si>
  <si>
    <t>RTNLL23</t>
  </si>
  <si>
    <t>RTNLL24</t>
  </si>
  <si>
    <t>RTNLL25</t>
  </si>
  <si>
    <t>RTNLL26</t>
  </si>
  <si>
    <t>RTNLL31</t>
  </si>
  <si>
    <t>RTNLL32</t>
  </si>
  <si>
    <t>RTNLL33</t>
  </si>
  <si>
    <t>RTNLL34</t>
  </si>
  <si>
    <t>RTNLL35</t>
  </si>
  <si>
    <t>RTNLL36</t>
  </si>
  <si>
    <t>RTLL21</t>
  </si>
  <si>
    <t>RTLL22</t>
  </si>
  <si>
    <t>RTLL23</t>
  </si>
  <si>
    <t>RTLL24</t>
  </si>
  <si>
    <t>RTLL25</t>
  </si>
  <si>
    <t>RTLL26</t>
  </si>
  <si>
    <t>RTLL31</t>
  </si>
  <si>
    <t>RTLL32</t>
  </si>
  <si>
    <t>RTLL33</t>
  </si>
  <si>
    <t>RTLL34</t>
  </si>
  <si>
    <t>RTLL35</t>
  </si>
  <si>
    <t>RTLL36</t>
  </si>
  <si>
    <t>RTLL41</t>
  </si>
  <si>
    <t>RTLL42</t>
  </si>
  <si>
    <t>RTLL43</t>
  </si>
  <si>
    <t>RTLL44</t>
  </si>
  <si>
    <t>ANNEALED</t>
  </si>
  <si>
    <t>CL-270/272</t>
  </si>
  <si>
    <t>CL-366</t>
  </si>
  <si>
    <t>I89-270/272</t>
  </si>
  <si>
    <t>I89-366</t>
  </si>
  <si>
    <t>CL-340</t>
  </si>
  <si>
    <t>I89-340</t>
  </si>
  <si>
    <t>CL-CL</t>
  </si>
  <si>
    <t>BLINK</t>
  </si>
  <si>
    <t>1 to 2 Ft2</t>
  </si>
  <si>
    <t>2 to 3 Ft2</t>
  </si>
  <si>
    <r>
      <t>1 to 2 Ft</t>
    </r>
    <r>
      <rPr>
        <b/>
        <vertAlign val="superscript"/>
        <sz val="11"/>
        <rFont val="Calibri"/>
        <family val="2"/>
      </rPr>
      <t>2</t>
    </r>
  </si>
  <si>
    <r>
      <t>2 to 3 Ft</t>
    </r>
    <r>
      <rPr>
        <b/>
        <vertAlign val="superscript"/>
        <sz val="11"/>
        <rFont val="Calibri"/>
        <family val="2"/>
      </rPr>
      <t>2</t>
    </r>
  </si>
  <si>
    <r>
      <t>3 to 5 Ft</t>
    </r>
    <r>
      <rPr>
        <b/>
        <vertAlign val="superscript"/>
        <sz val="11"/>
        <rFont val="Calibri"/>
        <family val="2"/>
      </rPr>
      <t>2</t>
    </r>
  </si>
  <si>
    <r>
      <t>5 to 7 Ft</t>
    </r>
    <r>
      <rPr>
        <b/>
        <vertAlign val="superscript"/>
        <sz val="11"/>
        <rFont val="Calibri"/>
        <family val="2"/>
      </rPr>
      <t>2</t>
    </r>
  </si>
  <si>
    <r>
      <t>7 to 9 Ft</t>
    </r>
    <r>
      <rPr>
        <b/>
        <vertAlign val="superscript"/>
        <sz val="11"/>
        <rFont val="Calibri"/>
        <family val="2"/>
      </rPr>
      <t>2</t>
    </r>
  </si>
  <si>
    <r>
      <t>9 to 11 Ft</t>
    </r>
    <r>
      <rPr>
        <b/>
        <vertAlign val="superscript"/>
        <sz val="11"/>
        <rFont val="Calibri"/>
        <family val="2"/>
      </rPr>
      <t>2</t>
    </r>
  </si>
  <si>
    <r>
      <t>11 to 13 Ft</t>
    </r>
    <r>
      <rPr>
        <b/>
        <vertAlign val="superscript"/>
        <sz val="11"/>
        <rFont val="Calibri"/>
        <family val="2"/>
      </rPr>
      <t>2</t>
    </r>
  </si>
  <si>
    <r>
      <t>13 to 15 Ft</t>
    </r>
    <r>
      <rPr>
        <b/>
        <vertAlign val="superscript"/>
        <sz val="11"/>
        <rFont val="Calibri"/>
        <family val="2"/>
      </rPr>
      <t>2</t>
    </r>
  </si>
  <si>
    <r>
      <t>15 to 17 Ft</t>
    </r>
    <r>
      <rPr>
        <b/>
        <vertAlign val="superscript"/>
        <sz val="11"/>
        <rFont val="Calibri"/>
        <family val="2"/>
      </rPr>
      <t>2</t>
    </r>
  </si>
  <si>
    <t>TACL45</t>
  </si>
  <si>
    <t>TACL46</t>
  </si>
  <si>
    <t>TACL47</t>
  </si>
  <si>
    <t>TACL48</t>
  </si>
  <si>
    <t>TACL49</t>
  </si>
  <si>
    <t>CTLL49</t>
  </si>
  <si>
    <t>CTCL49</t>
  </si>
  <si>
    <t>CALL48</t>
  </si>
  <si>
    <t>CALL49</t>
  </si>
  <si>
    <t>CACL48</t>
  </si>
  <si>
    <t>CACL49</t>
  </si>
  <si>
    <t>TACC17</t>
  </si>
  <si>
    <t>TACC18</t>
  </si>
  <si>
    <t>TACC19</t>
  </si>
  <si>
    <t>TACL27</t>
  </si>
  <si>
    <t>TACL28</t>
  </si>
  <si>
    <t>TACL29</t>
  </si>
  <si>
    <t>TANCL27</t>
  </si>
  <si>
    <t>TANCL28</t>
  </si>
  <si>
    <t>TANCL29</t>
  </si>
  <si>
    <t>TACL37</t>
  </si>
  <si>
    <t>TACL38</t>
  </si>
  <si>
    <t>TACL39</t>
  </si>
  <si>
    <t>TANCL37</t>
  </si>
  <si>
    <t>TANCL38</t>
  </si>
  <si>
    <t>TANCL39</t>
  </si>
  <si>
    <t>TALL27</t>
  </si>
  <si>
    <t>TALL28</t>
  </si>
  <si>
    <t>TALL29</t>
  </si>
  <si>
    <t>TANLL27</t>
  </si>
  <si>
    <t>TANLL28</t>
  </si>
  <si>
    <t>TANLL29</t>
  </si>
  <si>
    <t>TALL37</t>
  </si>
  <si>
    <t>TALL38</t>
  </si>
  <si>
    <t>TALL39</t>
  </si>
  <si>
    <t>TANLL37</t>
  </si>
  <si>
    <t>TANLL38</t>
  </si>
  <si>
    <t>TANLL39</t>
  </si>
  <si>
    <t>TALL45</t>
  </si>
  <si>
    <t>TALL46</t>
  </si>
  <si>
    <t>TALL47</t>
  </si>
  <si>
    <t>TALL48</t>
  </si>
  <si>
    <t>TALL49</t>
  </si>
  <si>
    <t>TTCC17</t>
  </si>
  <si>
    <t>TTCC18</t>
  </si>
  <si>
    <t>TTCC19</t>
  </si>
  <si>
    <t>TTCL27</t>
  </si>
  <si>
    <t>TTCL28</t>
  </si>
  <si>
    <t>TTCL29</t>
  </si>
  <si>
    <t>TTNCL27</t>
  </si>
  <si>
    <t>TTNCL28</t>
  </si>
  <si>
    <t>TTNCL29</t>
  </si>
  <si>
    <t>TTCL37</t>
  </si>
  <si>
    <t>TTCL38</t>
  </si>
  <si>
    <t>TTCL39</t>
  </si>
  <si>
    <t>TTNCL37</t>
  </si>
  <si>
    <t>TTNCL38</t>
  </si>
  <si>
    <t>TTNCL39</t>
  </si>
  <si>
    <t>TTLL27</t>
  </si>
  <si>
    <t>TTLL28</t>
  </si>
  <si>
    <t>TTLL29</t>
  </si>
  <si>
    <t>TTNLL27</t>
  </si>
  <si>
    <t>TTNLL28</t>
  </si>
  <si>
    <t>TTNLL29</t>
  </si>
  <si>
    <t>TTLL37</t>
  </si>
  <si>
    <t>TTLL38</t>
  </si>
  <si>
    <t>TTLL39</t>
  </si>
  <si>
    <t>TTNLL37</t>
  </si>
  <si>
    <t>TTNLL38</t>
  </si>
  <si>
    <t>TTNLL39</t>
  </si>
  <si>
    <t>TTCL45</t>
  </si>
  <si>
    <t>TTCL46</t>
  </si>
  <si>
    <t>TTCL47</t>
  </si>
  <si>
    <t>TTCL48</t>
  </si>
  <si>
    <t>TTCL49</t>
  </si>
  <si>
    <t>TTLL45</t>
  </si>
  <si>
    <t>TTLL46</t>
  </si>
  <si>
    <t>TTLL47</t>
  </si>
  <si>
    <t>TTLL48</t>
  </si>
  <si>
    <t>TTLL49</t>
  </si>
  <si>
    <t>WRLT</t>
  </si>
  <si>
    <t>RACC17</t>
  </si>
  <si>
    <t>RACC18</t>
  </si>
  <si>
    <t>RACC19</t>
  </si>
  <si>
    <t>RACL27</t>
  </si>
  <si>
    <t>RACL28</t>
  </si>
  <si>
    <t>RACL29</t>
  </si>
  <si>
    <t>RANCL27</t>
  </si>
  <si>
    <t>RANCL28</t>
  </si>
  <si>
    <t>RANCL29</t>
  </si>
  <si>
    <t>RACL37</t>
  </si>
  <si>
    <t>RACL38</t>
  </si>
  <si>
    <t>RACL39</t>
  </si>
  <si>
    <t>RANCL37</t>
  </si>
  <si>
    <t>RANCL38</t>
  </si>
  <si>
    <t>RANCL39</t>
  </si>
  <si>
    <t>RALL27</t>
  </si>
  <si>
    <t>RALL28</t>
  </si>
  <si>
    <t>RALL29</t>
  </si>
  <si>
    <t>RANLL27</t>
  </si>
  <si>
    <t>RANLL28</t>
  </si>
  <si>
    <t>RANLL29</t>
  </si>
  <si>
    <t>RALL37</t>
  </si>
  <si>
    <t>RALL38</t>
  </si>
  <si>
    <t>RALL39</t>
  </si>
  <si>
    <t>RANLL37</t>
  </si>
  <si>
    <t>RANLL38</t>
  </si>
  <si>
    <t>RANLL39</t>
  </si>
  <si>
    <t>RACL45</t>
  </si>
  <si>
    <t>RACL46</t>
  </si>
  <si>
    <t>RACL47</t>
  </si>
  <si>
    <t>RACL48</t>
  </si>
  <si>
    <t>RACL49</t>
  </si>
  <si>
    <t>RALL45</t>
  </si>
  <si>
    <t>RALL46</t>
  </si>
  <si>
    <t>RALL47</t>
  </si>
  <si>
    <t>RALL48</t>
  </si>
  <si>
    <t>RALL49</t>
  </si>
  <si>
    <t>RTCC17</t>
  </si>
  <si>
    <t>RTCC18</t>
  </si>
  <si>
    <t>RTCC19</t>
  </si>
  <si>
    <t>RTCL27</t>
  </si>
  <si>
    <t>RTCL28</t>
  </si>
  <si>
    <t>RTCL29</t>
  </si>
  <si>
    <t>RTNCL27</t>
  </si>
  <si>
    <t>RTNCL28</t>
  </si>
  <si>
    <t>RTNCL29</t>
  </si>
  <si>
    <t>RTCL37</t>
  </si>
  <si>
    <t>RTCL38</t>
  </si>
  <si>
    <t>RTCL39</t>
  </si>
  <si>
    <t>RTNCL37</t>
  </si>
  <si>
    <t>RTNCL38</t>
  </si>
  <si>
    <t>RTNCL39</t>
  </si>
  <si>
    <t>RTLL27</t>
  </si>
  <si>
    <t>RTLL28</t>
  </si>
  <si>
    <t>RTLL29</t>
  </si>
  <si>
    <t>RTNLL27</t>
  </si>
  <si>
    <t>RTNLL28</t>
  </si>
  <si>
    <t>RTNLL29</t>
  </si>
  <si>
    <t>RTLL37</t>
  </si>
  <si>
    <t>RTLL38</t>
  </si>
  <si>
    <t>RTLL39</t>
  </si>
  <si>
    <t>RTNLL37</t>
  </si>
  <si>
    <t>RTNLL38</t>
  </si>
  <si>
    <t>RTNLL39</t>
  </si>
  <si>
    <t>RTCL45</t>
  </si>
  <si>
    <t>RTCL46</t>
  </si>
  <si>
    <t>RTCL47</t>
  </si>
  <si>
    <t>RTCL48</t>
  </si>
  <si>
    <t>RTCL49</t>
  </si>
  <si>
    <t>RTLL45</t>
  </si>
  <si>
    <t>RTLL46</t>
  </si>
  <si>
    <t>RTLL47</t>
  </si>
  <si>
    <t>RTLL48</t>
  </si>
  <si>
    <t>RTLL49</t>
  </si>
  <si>
    <r>
      <rPr>
        <b/>
        <i/>
        <sz val="12"/>
        <color theme="1"/>
        <rFont val="Calibri"/>
        <family val="2"/>
        <scheme val="minor"/>
      </rPr>
      <t xml:space="preserve">NEAT </t>
    </r>
    <r>
      <rPr>
        <b/>
        <sz val="12"/>
        <color theme="1"/>
        <rFont val="Calibri"/>
        <family val="2"/>
        <scheme val="minor"/>
      </rPr>
      <t>/ CL-366</t>
    </r>
  </si>
  <si>
    <r>
      <rPr>
        <b/>
        <i/>
        <sz val="12"/>
        <color theme="1"/>
        <rFont val="Calibri"/>
        <family val="2"/>
        <scheme val="minor"/>
      </rPr>
      <t>NEAT</t>
    </r>
    <r>
      <rPr>
        <b/>
        <sz val="12"/>
        <color theme="1"/>
        <rFont val="Calibri"/>
        <family val="2"/>
        <scheme val="minor"/>
      </rPr>
      <t xml:space="preserve"> / I89-366</t>
    </r>
  </si>
  <si>
    <r>
      <rPr>
        <b/>
        <i/>
        <sz val="12"/>
        <color theme="1"/>
        <rFont val="Calibri"/>
        <family val="2"/>
        <scheme val="minor"/>
      </rPr>
      <t xml:space="preserve">NEAT </t>
    </r>
    <r>
      <rPr>
        <b/>
        <sz val="12"/>
        <color theme="1"/>
        <rFont val="Calibri"/>
        <family val="2"/>
        <scheme val="minor"/>
      </rPr>
      <t>/ I89-366</t>
    </r>
  </si>
  <si>
    <r>
      <rPr>
        <b/>
        <i/>
        <sz val="12"/>
        <color theme="1"/>
        <rFont val="Calibri"/>
        <family val="2"/>
        <scheme val="minor"/>
      </rPr>
      <t>NEAT</t>
    </r>
    <r>
      <rPr>
        <b/>
        <sz val="12"/>
        <color theme="1"/>
        <rFont val="Calibri"/>
        <family val="2"/>
        <scheme val="minor"/>
      </rPr>
      <t xml:space="preserve"> / CL-270/272</t>
    </r>
  </si>
  <si>
    <r>
      <rPr>
        <b/>
        <i/>
        <sz val="12"/>
        <color theme="1"/>
        <rFont val="Calibri"/>
        <family val="2"/>
        <scheme val="minor"/>
      </rPr>
      <t xml:space="preserve">NEAT </t>
    </r>
    <r>
      <rPr>
        <b/>
        <sz val="12"/>
        <color theme="1"/>
        <rFont val="Calibri"/>
        <family val="2"/>
        <scheme val="minor"/>
      </rPr>
      <t>/ CL-270/272</t>
    </r>
  </si>
  <si>
    <r>
      <rPr>
        <b/>
        <i/>
        <sz val="12"/>
        <color theme="1"/>
        <rFont val="Calibri"/>
        <family val="2"/>
        <scheme val="minor"/>
      </rPr>
      <t>NEAT</t>
    </r>
    <r>
      <rPr>
        <b/>
        <sz val="12"/>
        <color theme="1"/>
        <rFont val="Calibri"/>
        <family val="2"/>
        <scheme val="minor"/>
      </rPr>
      <t xml:space="preserve"> / I89-270/272</t>
    </r>
  </si>
  <si>
    <t>-</t>
  </si>
  <si>
    <r>
      <t>2 to 3 Ft</t>
    </r>
    <r>
      <rPr>
        <b/>
        <vertAlign val="superscript"/>
        <sz val="11"/>
        <color theme="1"/>
        <rFont val="Calibri"/>
        <family val="2"/>
      </rPr>
      <t>2</t>
    </r>
  </si>
  <si>
    <t xml:space="preserve"> </t>
  </si>
  <si>
    <t>Blink Classic</t>
  </si>
  <si>
    <t>I89-366, NEAT, Colors (+.25)</t>
  </si>
  <si>
    <t>I89-366, NEAT, White (+$.25)</t>
  </si>
  <si>
    <t>I89-366, Colors (Base +$1)</t>
  </si>
  <si>
    <t>I89-366, NEAT, White (Base +$0.25)</t>
  </si>
  <si>
    <t>I89-366, White (Base)</t>
  </si>
  <si>
    <t>I89-340, NEAT Colors (NA)</t>
  </si>
  <si>
    <t>I89-340, NEAT, White (NA)</t>
  </si>
  <si>
    <t>I89-340, NEAT, Colors (NA)</t>
  </si>
  <si>
    <t>I89-340, Colors (Base +$1)</t>
  </si>
  <si>
    <t>I89-340, NEAT White (NA)</t>
  </si>
  <si>
    <t>I89-340, White (Base)</t>
  </si>
  <si>
    <t>I89-270/272, NEAT, Colors ($0.25)</t>
  </si>
  <si>
    <t>I89-270/272, NEAT, White (+$0.25)</t>
  </si>
  <si>
    <t>I89-270/272, NEAT Colors (+$0.25)</t>
  </si>
  <si>
    <t>I89-270/272, Colors (Base +$1)</t>
  </si>
  <si>
    <t>I89-270/272, NEAT, White (Base +$0.25)</t>
  </si>
  <si>
    <t>I89-270/272, White (Base)</t>
  </si>
  <si>
    <t>CL-366, NEAT, Colors (+$0.25)</t>
  </si>
  <si>
    <t>CL-366, NEAT, White (+$0.25)</t>
  </si>
  <si>
    <t>CL-366, Colors (Base +$1)</t>
  </si>
  <si>
    <t>CL-366, NEAT, White (Base +$0.25)</t>
  </si>
  <si>
    <t>CL-366, White (Base)</t>
  </si>
  <si>
    <t>CL-340, NEAT, Colors (NA)</t>
  </si>
  <si>
    <t>CL-340, NEAT, White (NA)</t>
  </si>
  <si>
    <t>CL-340, Colors (Base +$1)</t>
  </si>
  <si>
    <t>CL-340, White (Base)</t>
  </si>
  <si>
    <t>CL-270/272, NEAT, Colors (+$0.25)</t>
  </si>
  <si>
    <t>CL-270/272, NEAT, White (+$.025)</t>
  </si>
  <si>
    <t xml:space="preserve"> CL-270/272, NEAT, Colors (+$0.25)</t>
  </si>
  <si>
    <t xml:space="preserve"> CL-270/272, Colors (Base +$1)</t>
  </si>
  <si>
    <t>CL-270/272, NEAT, White (Base +$0.25)</t>
  </si>
  <si>
    <t>CL-270/272, White (Base)</t>
  </si>
  <si>
    <t>CL-CL, NEAT, Colors (NA)</t>
  </si>
  <si>
    <t>CL-CL, NEAT, White (NA)</t>
  </si>
  <si>
    <t>CL-CL, Colors (Base +$1)</t>
  </si>
  <si>
    <t>CL-CL, White (Base)</t>
  </si>
  <si>
    <t>Tempered Glass</t>
  </si>
  <si>
    <t>Annealed Glass</t>
  </si>
  <si>
    <t>Classic</t>
  </si>
  <si>
    <t>Tempered/
Annealed</t>
  </si>
  <si>
    <t>Square Ft
Category</t>
  </si>
  <si>
    <t>Pricing Code</t>
  </si>
  <si>
    <t>C</t>
  </si>
  <si>
    <t>R</t>
  </si>
  <si>
    <t>O</t>
  </si>
  <si>
    <t>Blink Type</t>
  </si>
  <si>
    <r>
      <rPr>
        <b/>
        <i/>
        <sz val="12"/>
        <color theme="1"/>
        <rFont val="Calibri"/>
        <family val="2"/>
        <scheme val="minor"/>
      </rPr>
      <t xml:space="preserve">NEAT </t>
    </r>
    <r>
      <rPr>
        <b/>
        <sz val="12"/>
        <color theme="1"/>
        <rFont val="Calibri"/>
        <family val="2"/>
        <scheme val="minor"/>
      </rPr>
      <t>/ I89-270/272</t>
    </r>
  </si>
  <si>
    <t>OTCC11</t>
  </si>
  <si>
    <t>OTCC12</t>
  </si>
  <si>
    <t>OTCC13</t>
  </si>
  <si>
    <t>OTCC14</t>
  </si>
  <si>
    <t>OTCC15</t>
  </si>
  <si>
    <t>OTCC16</t>
  </si>
  <si>
    <t>OTCC17</t>
  </si>
  <si>
    <t>OTCC18</t>
  </si>
  <si>
    <t>OTCC19</t>
  </si>
  <si>
    <t>OTCL21</t>
  </si>
  <si>
    <t>OTCL22</t>
  </si>
  <si>
    <t>OTCL23</t>
  </si>
  <si>
    <t>OTCL24</t>
  </si>
  <si>
    <t>OTCL25</t>
  </si>
  <si>
    <t>OTCL26</t>
  </si>
  <si>
    <t>OTCL27</t>
  </si>
  <si>
    <t>OTCL28</t>
  </si>
  <si>
    <t>OTCL29</t>
  </si>
  <si>
    <t>OTNCL21</t>
  </si>
  <si>
    <t>OTNCL22</t>
  </si>
  <si>
    <t>OTNCL23</t>
  </si>
  <si>
    <t>OTNCL24</t>
  </si>
  <si>
    <t>OTNCL25</t>
  </si>
  <si>
    <t>OTNCL26</t>
  </si>
  <si>
    <t>OTNCL27</t>
  </si>
  <si>
    <t>OTNCL28</t>
  </si>
  <si>
    <t>OTNCL29</t>
  </si>
  <si>
    <t>OTCL41</t>
  </si>
  <si>
    <t>OTCL42</t>
  </si>
  <si>
    <t>OTCL43</t>
  </si>
  <si>
    <t>OTCL44</t>
  </si>
  <si>
    <t>OTCL45</t>
  </si>
  <si>
    <t>OTCL46</t>
  </si>
  <si>
    <t>OTCL47</t>
  </si>
  <si>
    <t>OTCL48</t>
  </si>
  <si>
    <t>OTCL49</t>
  </si>
  <si>
    <t>OTCL31</t>
  </si>
  <si>
    <t>OTCL32</t>
  </si>
  <si>
    <t>OTCL33</t>
  </si>
  <si>
    <t>OTCL34</t>
  </si>
  <si>
    <t>OTCL35</t>
  </si>
  <si>
    <t>OTCL36</t>
  </si>
  <si>
    <t>OTCL37</t>
  </si>
  <si>
    <t>OTCL38</t>
  </si>
  <si>
    <t>OTCL39</t>
  </si>
  <si>
    <t>OTNCL31</t>
  </si>
  <si>
    <t>OTNCL32</t>
  </si>
  <si>
    <t>OTNCL33</t>
  </si>
  <si>
    <t>OTNCL34</t>
  </si>
  <si>
    <t>OTNCL35</t>
  </si>
  <si>
    <t>OTNCL36</t>
  </si>
  <si>
    <t>OTNCL37</t>
  </si>
  <si>
    <t>OTNCL38</t>
  </si>
  <si>
    <t>OTNCL39</t>
  </si>
  <si>
    <t>OTLL21</t>
  </si>
  <si>
    <t>OTLL22</t>
  </si>
  <si>
    <t>OTLL23</t>
  </si>
  <si>
    <t>OTLL24</t>
  </si>
  <si>
    <t>OTLL25</t>
  </si>
  <si>
    <t>OTLL26</t>
  </si>
  <si>
    <t>OTLL27</t>
  </si>
  <si>
    <t>OTLL28</t>
  </si>
  <si>
    <t>OTLL29</t>
  </si>
  <si>
    <t>OTNLL21</t>
  </si>
  <si>
    <t>OTNLL22</t>
  </si>
  <si>
    <t>OTNLL23</t>
  </si>
  <si>
    <t>OTNLL24</t>
  </si>
  <si>
    <t>OTNLL25</t>
  </si>
  <si>
    <t>OTNLL26</t>
  </si>
  <si>
    <t>OTNLL27</t>
  </si>
  <si>
    <t>OTNLL28</t>
  </si>
  <si>
    <t>OTNLL29</t>
  </si>
  <si>
    <t>OTLL41</t>
  </si>
  <si>
    <t>OTLL42</t>
  </si>
  <si>
    <t>OTLL43</t>
  </si>
  <si>
    <t>OTLL44</t>
  </si>
  <si>
    <t>OTLL45</t>
  </si>
  <si>
    <t>OTLL46</t>
  </si>
  <si>
    <t>OTLL47</t>
  </si>
  <si>
    <t>OTLL48</t>
  </si>
  <si>
    <t>OTLL49</t>
  </si>
  <si>
    <t>OTLL31</t>
  </si>
  <si>
    <t>OTLL32</t>
  </si>
  <si>
    <t>OTLL33</t>
  </si>
  <si>
    <t>OTLL34</t>
  </si>
  <si>
    <t>OTLL35</t>
  </si>
  <si>
    <t>OTLL36</t>
  </si>
  <si>
    <t>OTLL37</t>
  </si>
  <si>
    <t>OTLL38</t>
  </si>
  <si>
    <t>OTLL39</t>
  </si>
  <si>
    <t>OTNLL31</t>
  </si>
  <si>
    <t>OTNLL32</t>
  </si>
  <si>
    <t>OTNLL33</t>
  </si>
  <si>
    <t>OTNLL34</t>
  </si>
  <si>
    <t>OTNLL35</t>
  </si>
  <si>
    <t>OTNLL36</t>
  </si>
  <si>
    <t>OTNLL37</t>
  </si>
  <si>
    <t>OTNLL38</t>
  </si>
  <si>
    <t>OTNLL39</t>
  </si>
  <si>
    <t>Glass Options</t>
  </si>
  <si>
    <t>Classic - Glass Options</t>
  </si>
  <si>
    <t>Glass/Blink Options</t>
  </si>
  <si>
    <t>Online Configurator Coding</t>
  </si>
  <si>
    <t>Upcharge?</t>
  </si>
  <si>
    <t>Color Upcharge</t>
  </si>
  <si>
    <t>Square Ft Group</t>
  </si>
  <si>
    <t>Classic
Validation</t>
  </si>
  <si>
    <t>TILT</t>
  </si>
  <si>
    <t>IF(</t>
  </si>
  <si>
    <t>OR(</t>
  </si>
  <si>
    <t>),</t>
  </si>
  <si>
    <t>), "Please Call",</t>
  </si>
  <si>
    <t>"Width"</t>
  </si>
  <si>
    <t>"Height"</t>
  </si>
  <si>
    <t>Formula</t>
  </si>
  <si>
    <t>,</t>
  </si>
  <si>
    <t>AND(</t>
  </si>
  <si>
    <t>)</t>
  </si>
  <si>
    <t>"OKAY"</t>
  </si>
  <si>
    <t>&gt;=</t>
  </si>
  <si>
    <t>&lt;</t>
  </si>
  <si>
    <t>&gt;</t>
  </si>
  <si>
    <t>&lt;=</t>
  </si>
  <si>
    <t>CLASSIC</t>
  </si>
  <si>
    <t>TEMPERED</t>
  </si>
  <si>
    <t>RLT-Top</t>
  </si>
  <si>
    <t>Grand Total</t>
  </si>
  <si>
    <t>Subtotal</t>
  </si>
  <si>
    <t>(416) 200-6690</t>
  </si>
  <si>
    <t>(615) 230-4342</t>
  </si>
  <si>
    <t>Standard Position (high)</t>
  </si>
  <si>
    <t>Low Position</t>
  </si>
  <si>
    <t>Standard Profile</t>
  </si>
  <si>
    <t>Low Profile</t>
  </si>
  <si>
    <t>Operator Type</t>
  </si>
  <si>
    <t>Blink Pricing Matrix (Canada)</t>
  </si>
  <si>
    <t>Blink 1"</t>
  </si>
  <si>
    <t>CL-CL, Colors (Base +$1.33)</t>
  </si>
  <si>
    <t>CL-CL, White (Base +$0/$2.65/$8.94/$8.94)</t>
  </si>
  <si>
    <t>CL-CL, Colors (Base +$3.98/$10.27/$10.27)</t>
  </si>
  <si>
    <t>CL-270/272, NEAT, White (Base +$0.33)</t>
  </si>
  <si>
    <t xml:space="preserve"> CL-270/272, Colors (Base +$1.33)</t>
  </si>
  <si>
    <t xml:space="preserve"> CL-270/272, NEAT, Colors (+$0.33)</t>
  </si>
  <si>
    <t>CL-270/272, White (Base +$0/$2.65/$8.94/$8.94)</t>
  </si>
  <si>
    <t>CL-270/272, NEAT, White (+$.33)</t>
  </si>
  <si>
    <t>CL-270/272, Colors (Base +$3.98/$10.27/$10.27)</t>
  </si>
  <si>
    <t>CL-270/272, NEAT, Colors (+$0.33)</t>
  </si>
  <si>
    <t>CL-340, Colors (Base +$1.33)</t>
  </si>
  <si>
    <t>CL-340, White (Base +$0/$2.65/$8.94/$8.94)</t>
  </si>
  <si>
    <t>CL-340, Colors (Base +$3.98/$10.27/$10.27)</t>
  </si>
  <si>
    <t>CL-366, NEAT, White (Base +$0.33)</t>
  </si>
  <si>
    <t>CL-366, Colors (Base +$1.33)</t>
  </si>
  <si>
    <t>CL-366, NEAT, Colors (+$0.33)</t>
  </si>
  <si>
    <t>CL-366, White (Base +$0/$2.65/$8.94/$8.94)</t>
  </si>
  <si>
    <t>CL-366, NEAT, White (+$0.33)</t>
  </si>
  <si>
    <t>CL-366, Colors (Base +$3.98/$10.27/$10.27)</t>
  </si>
  <si>
    <t>I89-270/272, NEAT, White (Base +$0.33)</t>
  </si>
  <si>
    <t>I89-270/272, Colors (Base +$1.33)</t>
  </si>
  <si>
    <t>I89-270/272, NEAT Colors (+$0.33)</t>
  </si>
  <si>
    <t>I89-270/272, White (Base +$0/$2.65/$8.94/$8.94)</t>
  </si>
  <si>
    <t>I89-270/272, NEAT, White (+$0.33)</t>
  </si>
  <si>
    <t>I89-270/272, Colors (Base +$3.98/$10.27/$10.27)</t>
  </si>
  <si>
    <t>I89-270/272, NEAT, Colors ($0.33)</t>
  </si>
  <si>
    <t>I89-340, Colors (Base +$1.33)</t>
  </si>
  <si>
    <t>I89-340, White (Base +$0/$2.65/$8.94/$8.94)</t>
  </si>
  <si>
    <t>I89-340, Colors (Base +$3.98/$10.27/$10.27)</t>
  </si>
  <si>
    <t>I89-366, NEAT, White (Base +$0.33)</t>
  </si>
  <si>
    <t>I89-366, Colors (Base +$1.33)</t>
  </si>
  <si>
    <t>I89-366, NEAT, Colors (+.33)</t>
  </si>
  <si>
    <t>I89-366, White (Base +$0/$2.65/$8.94/$8.94)</t>
  </si>
  <si>
    <t>I89-366, NEAT, White (+$.33)</t>
  </si>
  <si>
    <t>I89-366, Colors (Base +$3.98/$10.27/$10.27)</t>
  </si>
  <si>
    <t>Version:</t>
  </si>
  <si>
    <t>USD$</t>
  </si>
  <si>
    <t>CAD$</t>
  </si>
  <si>
    <r>
      <rPr>
        <b/>
        <i/>
        <sz val="12"/>
        <color rgb="FF00B0F0"/>
        <rFont val="Calibri"/>
        <family val="2"/>
        <scheme val="minor"/>
      </rPr>
      <t>NEAT</t>
    </r>
    <r>
      <rPr>
        <b/>
        <sz val="12"/>
        <color rgb="FF00B0F0"/>
        <rFont val="Calibri"/>
        <family val="2"/>
        <scheme val="minor"/>
      </rPr>
      <t xml:space="preserve"> / CL-270/272</t>
    </r>
  </si>
  <si>
    <r>
      <rPr>
        <b/>
        <i/>
        <sz val="12"/>
        <color rgb="FF00B0F0"/>
        <rFont val="Calibri"/>
        <family val="2"/>
        <scheme val="minor"/>
      </rPr>
      <t xml:space="preserve">NEAT </t>
    </r>
    <r>
      <rPr>
        <b/>
        <sz val="12"/>
        <color rgb="FF00B0F0"/>
        <rFont val="Calibri"/>
        <family val="2"/>
        <scheme val="minor"/>
      </rPr>
      <t>/ CL-366</t>
    </r>
  </si>
  <si>
    <r>
      <rPr>
        <b/>
        <i/>
        <sz val="12"/>
        <color rgb="FF00B0F0"/>
        <rFont val="Calibri"/>
        <family val="2"/>
        <scheme val="minor"/>
      </rPr>
      <t xml:space="preserve">NEAT </t>
    </r>
    <r>
      <rPr>
        <b/>
        <sz val="12"/>
        <color rgb="FF00B0F0"/>
        <rFont val="Calibri"/>
        <family val="2"/>
        <scheme val="minor"/>
      </rPr>
      <t>/ I89-270/272</t>
    </r>
  </si>
  <si>
    <r>
      <rPr>
        <b/>
        <i/>
        <sz val="12"/>
        <color rgb="FF00B0F0"/>
        <rFont val="Calibri"/>
        <family val="2"/>
        <scheme val="minor"/>
      </rPr>
      <t>NEAT</t>
    </r>
    <r>
      <rPr>
        <b/>
        <sz val="12"/>
        <color rgb="FF00B0F0"/>
        <rFont val="Calibri"/>
        <family val="2"/>
        <scheme val="minor"/>
      </rPr>
      <t xml:space="preserve"> / I89-366</t>
    </r>
  </si>
  <si>
    <r>
      <rPr>
        <b/>
        <i/>
        <sz val="12"/>
        <color rgb="FF00B0F0"/>
        <rFont val="Calibri"/>
        <family val="2"/>
        <scheme val="minor"/>
      </rPr>
      <t xml:space="preserve">NEAT </t>
    </r>
    <r>
      <rPr>
        <b/>
        <sz val="12"/>
        <color rgb="FF00B0F0"/>
        <rFont val="Calibri"/>
        <family val="2"/>
        <scheme val="minor"/>
      </rPr>
      <t>/ CL-270/272</t>
    </r>
  </si>
  <si>
    <r>
      <rPr>
        <b/>
        <i/>
        <sz val="12"/>
        <color rgb="FF00B0F0"/>
        <rFont val="Calibri"/>
        <family val="2"/>
        <scheme val="minor"/>
      </rPr>
      <t>NEAT</t>
    </r>
    <r>
      <rPr>
        <b/>
        <sz val="12"/>
        <color rgb="FF00B0F0"/>
        <rFont val="Calibri"/>
        <family val="2"/>
        <scheme val="minor"/>
      </rPr>
      <t xml:space="preserve"> / I89-270/272</t>
    </r>
  </si>
  <si>
    <r>
      <rPr>
        <b/>
        <i/>
        <sz val="12"/>
        <color rgb="FF00B0F0"/>
        <rFont val="Calibri"/>
        <family val="2"/>
        <scheme val="minor"/>
      </rPr>
      <t xml:space="preserve">NEAT </t>
    </r>
    <r>
      <rPr>
        <b/>
        <sz val="12"/>
        <color rgb="FF00B0F0"/>
        <rFont val="Calibri"/>
        <family val="2"/>
        <scheme val="minor"/>
      </rPr>
      <t>/ I89-366</t>
    </r>
  </si>
  <si>
    <t>Operator
Position</t>
  </si>
  <si>
    <t>Operator
Type</t>
  </si>
  <si>
    <t>SlimLine</t>
  </si>
  <si>
    <t>EasyGlide</t>
  </si>
  <si>
    <t>Operator Adder</t>
  </si>
  <si>
    <t>SlimLine Operator Fee</t>
  </si>
  <si>
    <t xml:space="preserve">Charge: </t>
  </si>
  <si>
    <t>USA - Mark Dehlman</t>
  </si>
  <si>
    <t>USA - Jim Rohnkohl</t>
  </si>
  <si>
    <t>mark.dehlman@odl.com</t>
  </si>
  <si>
    <t>jim.rohnkohl@odl.com</t>
  </si>
  <si>
    <t>(616) 295-5825</t>
  </si>
  <si>
    <t>(937) 694-6676</t>
  </si>
  <si>
    <t>Classic 2020 (CAN)</t>
  </si>
  <si>
    <t>7/8" Custom</t>
  </si>
  <si>
    <t>7/8" CUSTOM</t>
  </si>
  <si>
    <t>Z</t>
  </si>
  <si>
    <t>ZTCC11</t>
  </si>
  <si>
    <t>ZTCC12</t>
  </si>
  <si>
    <t>ZTCC13</t>
  </si>
  <si>
    <t>ZTCC14</t>
  </si>
  <si>
    <t>ZTCC15</t>
  </si>
  <si>
    <t>ZTCC16</t>
  </si>
  <si>
    <t>ZTCC17</t>
  </si>
  <si>
    <t>ZTCC18</t>
  </si>
  <si>
    <t>ZTCC19</t>
  </si>
  <si>
    <t>ZTCL21</t>
  </si>
  <si>
    <t>ZTCL22</t>
  </si>
  <si>
    <t>ZTCL23</t>
  </si>
  <si>
    <t>ZTCL24</t>
  </si>
  <si>
    <t>ZTCL25</t>
  </si>
  <si>
    <t>ZTCL26</t>
  </si>
  <si>
    <t>ZTCL27</t>
  </si>
  <si>
    <t>ZTCL28</t>
  </si>
  <si>
    <t>ZTCL29</t>
  </si>
  <si>
    <t>ZTNCL21</t>
  </si>
  <si>
    <t>ZTNCL22</t>
  </si>
  <si>
    <t>ZTNCL23</t>
  </si>
  <si>
    <t>ZTNCL24</t>
  </si>
  <si>
    <t>ZTNCL25</t>
  </si>
  <si>
    <t>ZTNCL26</t>
  </si>
  <si>
    <t>ZTNCL27</t>
  </si>
  <si>
    <t>ZTNCL28</t>
  </si>
  <si>
    <t>ZTNCL29</t>
  </si>
  <si>
    <t>ZTCL41</t>
  </si>
  <si>
    <t>ZTCL42</t>
  </si>
  <si>
    <t>ZTCL43</t>
  </si>
  <si>
    <t>ZTCL44</t>
  </si>
  <si>
    <t>ZTCL45</t>
  </si>
  <si>
    <t>ZTCL46</t>
  </si>
  <si>
    <t>ZTCL47</t>
  </si>
  <si>
    <t>ZTCL48</t>
  </si>
  <si>
    <t>ZTCL49</t>
  </si>
  <si>
    <t>ZTCL31</t>
  </si>
  <si>
    <t>ZTCL32</t>
  </si>
  <si>
    <t>ZTCL33</t>
  </si>
  <si>
    <t>ZTCL34</t>
  </si>
  <si>
    <t>ZTCL35</t>
  </si>
  <si>
    <t>ZTCL36</t>
  </si>
  <si>
    <t>ZTCL37</t>
  </si>
  <si>
    <t>ZTCL38</t>
  </si>
  <si>
    <t>ZTCL39</t>
  </si>
  <si>
    <t>ZTNCL31</t>
  </si>
  <si>
    <t>ZTNCL32</t>
  </si>
  <si>
    <t>ZTNCL33</t>
  </si>
  <si>
    <t>ZTNCL34</t>
  </si>
  <si>
    <t>ZTNCL35</t>
  </si>
  <si>
    <t>ZTNCL36</t>
  </si>
  <si>
    <t>ZTNCL37</t>
  </si>
  <si>
    <t>ZTNCL38</t>
  </si>
  <si>
    <t>ZTNCL39</t>
  </si>
  <si>
    <t>ZTLL21</t>
  </si>
  <si>
    <t>ZTLL22</t>
  </si>
  <si>
    <t>ZTLL23</t>
  </si>
  <si>
    <t>ZTLL24</t>
  </si>
  <si>
    <t>ZTLL25</t>
  </si>
  <si>
    <t>ZTLL26</t>
  </si>
  <si>
    <t>ZTLL27</t>
  </si>
  <si>
    <t>ZTLL28</t>
  </si>
  <si>
    <t>ZTLL29</t>
  </si>
  <si>
    <t>ZTNLL21</t>
  </si>
  <si>
    <t>ZTNLL22</t>
  </si>
  <si>
    <t>ZTNLL23</t>
  </si>
  <si>
    <t>ZTNLL24</t>
  </si>
  <si>
    <t>ZTNLL25</t>
  </si>
  <si>
    <t>ZTNLL26</t>
  </si>
  <si>
    <t>ZTNLL27</t>
  </si>
  <si>
    <t>ZTNLL28</t>
  </si>
  <si>
    <t>ZTNLL29</t>
  </si>
  <si>
    <t>ZTLL41</t>
  </si>
  <si>
    <t>ZTLL42</t>
  </si>
  <si>
    <t>ZTLL43</t>
  </si>
  <si>
    <t>ZTLL44</t>
  </si>
  <si>
    <t>ZTLL45</t>
  </si>
  <si>
    <t>ZTLL46</t>
  </si>
  <si>
    <t>ZTLL47</t>
  </si>
  <si>
    <t>ZTLL48</t>
  </si>
  <si>
    <t>ZTLL49</t>
  </si>
  <si>
    <t>ZTLL31</t>
  </si>
  <si>
    <t>ZTLL32</t>
  </si>
  <si>
    <t>ZTLL33</t>
  </si>
  <si>
    <t>ZTLL34</t>
  </si>
  <si>
    <t>ZTLL35</t>
  </si>
  <si>
    <t>ZTLL36</t>
  </si>
  <si>
    <t>ZTLL37</t>
  </si>
  <si>
    <t>ZTLL38</t>
  </si>
  <si>
    <t>ZTLL39</t>
  </si>
  <si>
    <t>ZTNLL31</t>
  </si>
  <si>
    <t>ZTNLL32</t>
  </si>
  <si>
    <t>ZTNLL33</t>
  </si>
  <si>
    <t>ZTNLL34</t>
  </si>
  <si>
    <t>ZTNLL35</t>
  </si>
  <si>
    <t>ZTNLL36</t>
  </si>
  <si>
    <t>ZTNLL37</t>
  </si>
  <si>
    <t>ZTNLL38</t>
  </si>
  <si>
    <t>ZTNLL39</t>
  </si>
  <si>
    <t>Hulk 1"+</t>
  </si>
  <si>
    <t>BW 7/8"</t>
  </si>
  <si>
    <t>7/8" RLT</t>
  </si>
  <si>
    <t>Blink 1"+</t>
  </si>
  <si>
    <r>
      <t>17 to 19 Ft</t>
    </r>
    <r>
      <rPr>
        <b/>
        <vertAlign val="superscript"/>
        <sz val="11"/>
        <rFont val="Calibri"/>
        <family val="2"/>
      </rPr>
      <t>2</t>
    </r>
  </si>
  <si>
    <r>
      <t>19 to 21 Ft</t>
    </r>
    <r>
      <rPr>
        <b/>
        <vertAlign val="superscript"/>
        <sz val="11"/>
        <rFont val="Calibri"/>
        <family val="2"/>
      </rPr>
      <t>2</t>
    </r>
  </si>
  <si>
    <r>
      <t>21 to 23 Ft</t>
    </r>
    <r>
      <rPr>
        <b/>
        <vertAlign val="superscript"/>
        <sz val="11"/>
        <rFont val="Calibri"/>
        <family val="2"/>
      </rPr>
      <t>2</t>
    </r>
  </si>
  <si>
    <r>
      <t>23 to 25 Ft</t>
    </r>
    <r>
      <rPr>
        <b/>
        <vertAlign val="superscript"/>
        <sz val="11"/>
        <rFont val="Calibri"/>
        <family val="2"/>
      </rPr>
      <t>2</t>
    </r>
  </si>
  <si>
    <r>
      <t>25 to 27 Ft</t>
    </r>
    <r>
      <rPr>
        <b/>
        <vertAlign val="superscript"/>
        <sz val="11"/>
        <rFont val="Calibri"/>
        <family val="2"/>
      </rPr>
      <t>2</t>
    </r>
  </si>
  <si>
    <r>
      <t>27 to 29 Ft</t>
    </r>
    <r>
      <rPr>
        <b/>
        <vertAlign val="superscript"/>
        <sz val="11"/>
        <rFont val="Calibri"/>
        <family val="2"/>
      </rPr>
      <t>2</t>
    </r>
  </si>
  <si>
    <t>270/272-Gray Tint, White (Base)</t>
  </si>
  <si>
    <t>Gray tinted glass replaces Clear glass ($0.715 gray -$0.318 cl for an increase of +$0.397 sq.ft.). Increased sell price by $2 sq.ft.</t>
  </si>
  <si>
    <t>Blink Pricing Matrix (U.S.)</t>
  </si>
  <si>
    <t>Hulk 1"</t>
  </si>
  <si>
    <t>CL-CL, White (Base +$0/$2/$2/$6.75/$6.75)</t>
  </si>
  <si>
    <t>CL-CL, Colors (Base +$3/$7.75)</t>
  </si>
  <si>
    <t>TBD</t>
  </si>
  <si>
    <t>CL-270/272, White (Base +$0/$2/$2/$6.75/$6.75)</t>
  </si>
  <si>
    <t>CL-270/272, Colors (Base +$3/$7.75)</t>
  </si>
  <si>
    <t>CL-340, White (Base +$0/$2/$2/$6.75/$6.75)</t>
  </si>
  <si>
    <t>CL-340, Colors (Base +$3/$7.75)</t>
  </si>
  <si>
    <t>CL-366, White (Base +$0/$2/$2/$6.75/$6.75)</t>
  </si>
  <si>
    <t>CL-366, Colors (Base +$3/$7.75)</t>
  </si>
  <si>
    <t>I89-270/272, White (Base +$0/$2/$2/$6.75/$6.75)</t>
  </si>
  <si>
    <t>I89-270/272, Colors (Base $3/$7.75)</t>
  </si>
  <si>
    <t>I89-340, White (Base +$0/$2/$2/$6.75/$6.75)</t>
  </si>
  <si>
    <t>I89-340, Colors (Base +$3/$7.75)</t>
  </si>
  <si>
    <t>I89-366, White (Base +$0/$2/$2/$6.75/$6.75)</t>
  </si>
  <si>
    <t>I89-366, Colors (Base +$3/$7.75)</t>
  </si>
  <si>
    <t>Hulk 1" (CAN)</t>
  </si>
  <si>
    <t>Blink 1" (CAN)</t>
  </si>
  <si>
    <t>BW 7/8"
  (CAN)</t>
  </si>
  <si>
    <t>7/8" Tilt (CAN)</t>
  </si>
  <si>
    <t>7/8" RLT (CAN)</t>
  </si>
  <si>
    <t>17 to 19 Ft2</t>
  </si>
  <si>
    <t>ZACC11</t>
  </si>
  <si>
    <t>ZACC12</t>
  </si>
  <si>
    <t>ZACC13</t>
  </si>
  <si>
    <t>ZACC14</t>
  </si>
  <si>
    <t>ZACC15</t>
  </si>
  <si>
    <t>ZACC16</t>
  </si>
  <si>
    <t>ZACC17</t>
  </si>
  <si>
    <t>ZACC18</t>
  </si>
  <si>
    <t>ZACC19</t>
  </si>
  <si>
    <t>ZACL21</t>
  </si>
  <si>
    <t>ZACL22</t>
  </si>
  <si>
    <t>ZACL23</t>
  </si>
  <si>
    <t>ZACL24</t>
  </si>
  <si>
    <t>ZACL25</t>
  </si>
  <si>
    <t>ZACL26</t>
  </si>
  <si>
    <t>ZACL27</t>
  </si>
  <si>
    <t>ZACL28</t>
  </si>
  <si>
    <t>ZACL29</t>
  </si>
  <si>
    <t>ZANCL21</t>
  </si>
  <si>
    <t>ZANCL22</t>
  </si>
  <si>
    <t>ZANCL23</t>
  </si>
  <si>
    <t>ZANCL24</t>
  </si>
  <si>
    <t>ZANCL25</t>
  </si>
  <si>
    <t>ZANCL26</t>
  </si>
  <si>
    <t>ZANCL27</t>
  </si>
  <si>
    <t>ZANCL28</t>
  </si>
  <si>
    <t>ZANCL29</t>
  </si>
  <si>
    <t>ZACL41</t>
  </si>
  <si>
    <t>ZACL42</t>
  </si>
  <si>
    <t>ZACL43</t>
  </si>
  <si>
    <t>ZACL44</t>
  </si>
  <si>
    <t>ZACL45</t>
  </si>
  <si>
    <t>ZACL46</t>
  </si>
  <si>
    <t>ZACL47</t>
  </si>
  <si>
    <t>ZACL48</t>
  </si>
  <si>
    <t>ZACL49</t>
  </si>
  <si>
    <t>ZACL31</t>
  </si>
  <si>
    <t>ZACL32</t>
  </si>
  <si>
    <t>ZACL33</t>
  </si>
  <si>
    <t>ZACL34</t>
  </si>
  <si>
    <t>ZACL35</t>
  </si>
  <si>
    <t>ZACL36</t>
  </si>
  <si>
    <t>ZACL37</t>
  </si>
  <si>
    <t>ZACL38</t>
  </si>
  <si>
    <t>ZACL39</t>
  </si>
  <si>
    <t>ZANCL31</t>
  </si>
  <si>
    <t>ZANCL32</t>
  </si>
  <si>
    <t>ZANCL33</t>
  </si>
  <si>
    <t>ZANCL34</t>
  </si>
  <si>
    <t>ZANCL35</t>
  </si>
  <si>
    <t>ZANCL36</t>
  </si>
  <si>
    <t>ZANCL37</t>
  </si>
  <si>
    <t>ZANCL38</t>
  </si>
  <si>
    <t>ZANCL39</t>
  </si>
  <si>
    <t>ZALL21</t>
  </si>
  <si>
    <t>ZALL22</t>
  </si>
  <si>
    <t>ZALL23</t>
  </si>
  <si>
    <t>ZALL24</t>
  </si>
  <si>
    <t>ZALL25</t>
  </si>
  <si>
    <t>ZALL26</t>
  </si>
  <si>
    <t>ZALL27</t>
  </si>
  <si>
    <t>ZALL28</t>
  </si>
  <si>
    <t>ZALL29</t>
  </si>
  <si>
    <t>ZANLL21</t>
  </si>
  <si>
    <t>ZANLL22</t>
  </si>
  <si>
    <t>ZANLL23</t>
  </si>
  <si>
    <t>ZANLL24</t>
  </si>
  <si>
    <t>ZANLL25</t>
  </si>
  <si>
    <t>ZANLL26</t>
  </si>
  <si>
    <t>ZANLL27</t>
  </si>
  <si>
    <t>ZANLL28</t>
  </si>
  <si>
    <t>ZANLL29</t>
  </si>
  <si>
    <t>ZALL41</t>
  </si>
  <si>
    <t>ZALL42</t>
  </si>
  <si>
    <t>ZALL43</t>
  </si>
  <si>
    <t>ZALL44</t>
  </si>
  <si>
    <t>ZALL45</t>
  </si>
  <si>
    <t>ZALL46</t>
  </si>
  <si>
    <t>ZALL47</t>
  </si>
  <si>
    <t>ZALL48</t>
  </si>
  <si>
    <t>ZALL49</t>
  </si>
  <si>
    <t>ZALL31</t>
  </si>
  <si>
    <t>ZALL32</t>
  </si>
  <si>
    <t>ZALL33</t>
  </si>
  <si>
    <t>ZALL34</t>
  </si>
  <si>
    <t>ZALL35</t>
  </si>
  <si>
    <t>ZALL36</t>
  </si>
  <si>
    <t>ZALL37</t>
  </si>
  <si>
    <t>ZALL38</t>
  </si>
  <si>
    <t>ZALL39</t>
  </si>
  <si>
    <t>ZANLL31</t>
  </si>
  <si>
    <t>ZANLL32</t>
  </si>
  <si>
    <t>ZANLL33</t>
  </si>
  <si>
    <t>ZANLL34</t>
  </si>
  <si>
    <t>ZANLL35</t>
  </si>
  <si>
    <t>ZANLL36</t>
  </si>
  <si>
    <t>ZANLL37</t>
  </si>
  <si>
    <t>ZANLL38</t>
  </si>
  <si>
    <t>ZANLL39</t>
  </si>
  <si>
    <t>$25.00 per panel on orders less than $2,500</t>
  </si>
  <si>
    <t>$2,500 prepaid FOB ODL Vaughan Warehouse</t>
  </si>
  <si>
    <t>Freight Charge</t>
  </si>
  <si>
    <t>diane.spuhler@western-reflections.com</t>
  </si>
  <si>
    <t>615-452-0283</t>
  </si>
  <si>
    <t>Send Orders to:  Diane Spuhler via fax (615) 452-0283 or email diane.spuhler@western-reflections.com</t>
  </si>
  <si>
    <t>(615) 452-0283</t>
  </si>
  <si>
    <t>BLINK 1"</t>
  </si>
  <si>
    <t>BLINK 7/8" CUSTOM</t>
  </si>
  <si>
    <t>ZTCC191</t>
  </si>
  <si>
    <t>ZTCL291</t>
  </si>
  <si>
    <t>ZTNCL291</t>
  </si>
  <si>
    <t>ZTCL491</t>
  </si>
  <si>
    <t>ZTCL391</t>
  </si>
  <si>
    <t>ZTNCL391</t>
  </si>
  <si>
    <t>ZTLL291</t>
  </si>
  <si>
    <t>ZTNLL291</t>
  </si>
  <si>
    <t>ZTLL491</t>
  </si>
  <si>
    <t>ZTLL391</t>
  </si>
  <si>
    <t>ZTNLL391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</si>
</sst>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6" formatCode="&quot;$&quot;#,##0_);[Red]\(&quot;$&quot;#,##0\)"/>
    <numFmt numFmtId="44" formatCode="_(&quot;$&quot;* #,##0.00_);_(&quot;$&quot;* \(#,##0.00\);_(&quot;$&quot;* &quot;-&quot;??_);_(@_)"/>
    <numFmt numFmtId="43" formatCode="_(* #,##0.00_);_(* \(#,##0.00\);_(* &quot;-&quot;??_);_(@_)"/>
    <numFmt numFmtId="164" formatCode="_(* #,##0.0000_);_(* \(#,##0.0000\);_(* &quot;-&quot;??_);_(@_)"/>
    <numFmt numFmtId="165" formatCode="#,##0.0000"/>
    <numFmt numFmtId="166" formatCode="_(* #,##0.000_);_(* \(#,##0.000\);_(* &quot;-&quot;??_);_(@_)"/>
    <numFmt numFmtId="167" formatCode="0.0%"/>
    <numFmt numFmtId="168" formatCode="_(&quot;$&quot;* #,##0.000_);_(&quot;$&quot;* \(#,##0.000\);_(&quot;$&quot;* &quot;-&quot;??_);_(@_)"/>
    <numFmt numFmtId="169" formatCode="_(* #,##0_);_(* \(#,##0\);_(* &quot;-&quot;??_);_(@_)"/>
  </numFmts>
  <fonts count="76"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0"/>
      <name val="Arial"/>
      <family val="2"/>
    </font>
    <font>
      <sz val="10"/>
      <name val="Verdana"/>
      <family val="2"/>
    </font>
    <font>
      <sz val="10"/>
      <color theme="0"/>
      <name val="Verdana"/>
      <family val="2"/>
    </font>
    <font>
      <b/>
      <sz val="10"/>
      <name val="Verdana"/>
      <family val="2"/>
    </font>
    <font>
      <b/>
      <sz val="11"/>
      <name val="Verdana"/>
      <family val="2"/>
    </font>
    <font>
      <i/>
      <sz val="10"/>
      <name val="Verdana"/>
      <family val="2"/>
    </font>
    <font>
      <i/>
      <sz val="10"/>
      <color theme="0" tint="-0.499984740745262"/>
      <name val="Verdana"/>
      <family val="2"/>
    </font>
    <font>
      <i/>
      <sz val="12"/>
      <name val="Verdana"/>
      <family val="2"/>
    </font>
    <font>
      <sz val="11"/>
      <name val="Verdana"/>
      <family val="2"/>
    </font>
    <font>
      <b/>
      <i/>
      <sz val="10"/>
      <name val="Verdana"/>
      <family val="2"/>
    </font>
    <font>
      <b/>
      <u/>
      <sz val="10"/>
      <name val="Verdana"/>
      <family val="2"/>
    </font>
    <font>
      <b/>
      <i/>
      <sz val="11"/>
      <name val="Verdana"/>
      <family val="2"/>
    </font>
    <font>
      <b/>
      <sz val="16"/>
      <color theme="1"/>
      <name val="Calibri"/>
      <family val="2"/>
      <scheme val="minor"/>
    </font>
    <font>
      <b/>
      <sz val="12"/>
      <color theme="1"/>
      <name val="Calibri"/>
      <family val="2"/>
      <scheme val="minor"/>
    </font>
    <font>
      <sz val="12"/>
      <color theme="1"/>
      <name val="Calibri"/>
      <family val="2"/>
      <scheme val="minor"/>
    </font>
    <font>
      <b/>
      <sz val="11"/>
      <color theme="0"/>
      <name val="Calibri"/>
      <family val="2"/>
    </font>
    <font>
      <b/>
      <vertAlign val="superscript"/>
      <sz val="11"/>
      <color indexed="9"/>
      <name val="Calibri"/>
      <family val="2"/>
    </font>
    <font>
      <b/>
      <sz val="11"/>
      <color indexed="9"/>
      <name val="Calibri"/>
      <family val="2"/>
    </font>
    <font>
      <sz val="11"/>
      <name val="Calibri"/>
      <family val="2"/>
    </font>
    <font>
      <sz val="11"/>
      <color theme="1"/>
      <name val="Calibri"/>
      <family val="2"/>
    </font>
    <font>
      <sz val="11"/>
      <name val="Calibri"/>
      <family val="2"/>
      <scheme val="minor"/>
    </font>
    <font>
      <b/>
      <sz val="11"/>
      <name val="Calibri"/>
      <family val="2"/>
    </font>
    <font>
      <b/>
      <i/>
      <u/>
      <sz val="10"/>
      <name val="Verdana"/>
      <family val="2"/>
    </font>
    <font>
      <u/>
      <sz val="10"/>
      <name val="Verdana"/>
      <family val="2"/>
    </font>
    <font>
      <b/>
      <u/>
      <sz val="11"/>
      <color theme="1"/>
      <name val="Calibri"/>
      <family val="2"/>
      <scheme val="minor"/>
    </font>
    <font>
      <b/>
      <i/>
      <sz val="10"/>
      <color theme="0" tint="-0.499984740745262"/>
      <name val="Verdana"/>
      <family val="2"/>
    </font>
    <font>
      <i/>
      <sz val="11"/>
      <color theme="0" tint="-0.499984740745262"/>
      <name val="Calibri"/>
      <family val="2"/>
      <scheme val="minor"/>
    </font>
    <font>
      <i/>
      <sz val="10"/>
      <color theme="0" tint="-0.499984740745262"/>
      <name val="Calibri"/>
      <family val="2"/>
      <scheme val="minor"/>
    </font>
    <font>
      <b/>
      <sz val="10"/>
      <color theme="0"/>
      <name val="Verdana"/>
      <family val="2"/>
    </font>
    <font>
      <b/>
      <i/>
      <sz val="12"/>
      <name val="Verdana"/>
      <family val="2"/>
    </font>
    <font>
      <i/>
      <sz val="11"/>
      <color theme="1"/>
      <name val="Calibri"/>
      <family val="2"/>
      <scheme val="minor"/>
    </font>
    <font>
      <b/>
      <u/>
      <sz val="11"/>
      <color rgb="FF0070C0"/>
      <name val="Calibri"/>
      <family val="2"/>
      <scheme val="minor"/>
    </font>
    <font>
      <sz val="11"/>
      <color rgb="FF0070C0"/>
      <name val="Calibri"/>
      <family val="2"/>
      <scheme val="minor"/>
    </font>
    <font>
      <sz val="10"/>
      <color theme="1"/>
      <name val="Verdana"/>
      <family val="2"/>
    </font>
    <font>
      <b/>
      <sz val="10"/>
      <color theme="1"/>
      <name val="Verdana"/>
      <family val="2"/>
    </font>
    <font>
      <sz val="10"/>
      <color theme="1"/>
      <name val="Calibri"/>
      <family val="2"/>
      <scheme val="minor"/>
    </font>
    <font>
      <b/>
      <sz val="11"/>
      <color theme="0"/>
      <name val="Verdana"/>
      <family val="2"/>
    </font>
    <font>
      <b/>
      <sz val="14"/>
      <color rgb="FFFF0000"/>
      <name val="Calibri"/>
      <family val="2"/>
      <scheme val="minor"/>
    </font>
    <font>
      <b/>
      <sz val="11"/>
      <color rgb="FFFF0000"/>
      <name val="Calibri"/>
      <family val="2"/>
    </font>
    <font>
      <b/>
      <i/>
      <sz val="11"/>
      <color theme="1"/>
      <name val="Calibri"/>
      <family val="2"/>
      <scheme val="minor"/>
    </font>
    <font>
      <b/>
      <sz val="28"/>
      <color theme="1"/>
      <name val="Calibri"/>
      <family val="2"/>
      <scheme val="minor"/>
    </font>
    <font>
      <sz val="9"/>
      <color rgb="FF446CAA"/>
      <name val="Verdana"/>
      <family val="2"/>
    </font>
    <font>
      <b/>
      <sz val="11"/>
      <color rgb="FFFF0000"/>
      <name val="Verdana"/>
      <family val="2"/>
    </font>
    <font>
      <b/>
      <sz val="10"/>
      <color rgb="FFFF0000"/>
      <name val="Verdana"/>
      <family val="2"/>
    </font>
    <font>
      <b/>
      <sz val="22"/>
      <name val="Verdana"/>
      <family val="2"/>
    </font>
    <font>
      <i/>
      <sz val="11"/>
      <color theme="0" tint="-0.499984740745262"/>
      <name val="Verdana"/>
      <family val="2"/>
    </font>
    <font>
      <b/>
      <u/>
      <sz val="10"/>
      <color theme="0"/>
      <name val="Verdana"/>
      <family val="2"/>
    </font>
    <font>
      <b/>
      <i/>
      <sz val="12"/>
      <color theme="1"/>
      <name val="Calibri"/>
      <family val="2"/>
      <scheme val="minor"/>
    </font>
    <font>
      <b/>
      <i/>
      <sz val="14"/>
      <color theme="1"/>
      <name val="Calibri"/>
      <family val="2"/>
      <scheme val="minor"/>
    </font>
    <font>
      <b/>
      <vertAlign val="superscript"/>
      <sz val="11"/>
      <name val="Calibri"/>
      <family val="2"/>
    </font>
    <font>
      <b/>
      <sz val="11"/>
      <color theme="1"/>
      <name val="Calibri"/>
      <family val="2"/>
    </font>
    <font>
      <b/>
      <vertAlign val="superscript"/>
      <sz val="11"/>
      <color theme="1"/>
      <name val="Calibri"/>
      <family val="2"/>
    </font>
    <font>
      <b/>
      <sz val="12"/>
      <name val="Calibri"/>
      <family val="2"/>
      <scheme val="minor"/>
    </font>
    <font>
      <b/>
      <sz val="18"/>
      <color theme="1"/>
      <name val="Calibri"/>
      <family val="2"/>
      <scheme val="minor"/>
    </font>
    <font>
      <b/>
      <sz val="20"/>
      <color theme="1"/>
      <name val="Calibri"/>
      <family val="2"/>
      <scheme val="minor"/>
    </font>
    <font>
      <b/>
      <sz val="11"/>
      <color rgb="FF0070C0"/>
      <name val="Calibri"/>
      <family val="2"/>
      <scheme val="minor"/>
    </font>
    <font>
      <b/>
      <sz val="14"/>
      <color theme="1"/>
      <name val="Calibri"/>
      <family val="2"/>
      <scheme val="minor"/>
    </font>
    <font>
      <b/>
      <sz val="14"/>
      <color theme="0"/>
      <name val="Calibri"/>
      <family val="2"/>
      <scheme val="minor"/>
    </font>
    <font>
      <b/>
      <sz val="11"/>
      <color theme="0"/>
      <name val="Calibri"/>
      <family val="2"/>
      <scheme val="minor"/>
    </font>
    <font>
      <b/>
      <sz val="16"/>
      <color rgb="FF00B0F0"/>
      <name val="Calibri"/>
      <family val="2"/>
      <scheme val="minor"/>
    </font>
    <font>
      <sz val="11"/>
      <color rgb="FF00B0F0"/>
      <name val="Calibri"/>
      <family val="2"/>
      <scheme val="minor"/>
    </font>
    <font>
      <b/>
      <sz val="28"/>
      <color rgb="FF00B0F0"/>
      <name val="Calibri"/>
      <family val="2"/>
      <scheme val="minor"/>
    </font>
    <font>
      <b/>
      <i/>
      <sz val="14"/>
      <color rgb="FF00B0F0"/>
      <name val="Calibri"/>
      <family val="2"/>
      <scheme val="minor"/>
    </font>
    <font>
      <b/>
      <sz val="12"/>
      <color rgb="FF00B0F0"/>
      <name val="Calibri"/>
      <family val="2"/>
      <scheme val="minor"/>
    </font>
    <font>
      <sz val="12"/>
      <color rgb="FF00B0F0"/>
      <name val="Calibri"/>
      <family val="2"/>
      <scheme val="minor"/>
    </font>
    <font>
      <b/>
      <sz val="11"/>
      <color rgb="FF00B0F0"/>
      <name val="Calibri"/>
      <family val="2"/>
    </font>
    <font>
      <sz val="11"/>
      <color rgb="FF00B0F0"/>
      <name val="Calibri"/>
      <family val="2"/>
    </font>
    <font>
      <b/>
      <i/>
      <sz val="12"/>
      <color rgb="FF00B0F0"/>
      <name val="Calibri"/>
      <family val="2"/>
      <scheme val="minor"/>
    </font>
    <font>
      <b/>
      <sz val="12"/>
      <color rgb="FFFF0000"/>
      <name val="Calibri"/>
      <family val="2"/>
      <scheme val="minor"/>
    </font>
    <font>
      <sz val="11"/>
      <color theme="0"/>
      <name val="Calibri"/>
      <family val="2"/>
      <scheme val="minor"/>
    </font>
    <font>
      <b/>
      <u/>
      <sz val="11"/>
      <color theme="0"/>
      <name val="Calibri"/>
      <family val="2"/>
      <scheme val="minor"/>
    </font>
    <font>
      <sz val="8"/>
      <name val="Calibri"/>
      <family val="2"/>
      <scheme val="minor"/>
    </font>
  </fonts>
  <fills count="32">
    <fill>
      <patternFill patternType="none"/>
    </fill>
    <fill>
      <patternFill patternType="gray125"/>
    </fill>
    <fill>
      <patternFill patternType="solid">
        <fgColor theme="6" tint="0.79998168889431442"/>
        <bgColor indexed="64"/>
      </patternFill>
    </fill>
    <fill>
      <patternFill patternType="solid">
        <fgColor theme="2" tint="-0.499984740745262"/>
        <bgColor indexed="64"/>
      </patternFill>
    </fill>
    <fill>
      <patternFill patternType="solid">
        <fgColor theme="1"/>
        <bgColor indexed="64"/>
      </patternFill>
    </fill>
    <fill>
      <patternFill patternType="solid">
        <fgColor theme="0"/>
        <bgColor indexed="64"/>
      </patternFill>
    </fill>
    <fill>
      <patternFill patternType="solid">
        <fgColor theme="5" tint="0.59999389629810485"/>
        <bgColor indexed="64"/>
      </patternFill>
    </fill>
    <fill>
      <patternFill patternType="solid">
        <fgColor rgb="FFFFFF00"/>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rgb="FF446CAA"/>
        <bgColor indexed="64"/>
      </patternFill>
    </fill>
    <fill>
      <patternFill patternType="solid">
        <fgColor theme="7" tint="0.59999389629810485"/>
        <bgColor indexed="64"/>
      </patternFill>
    </fill>
    <fill>
      <patternFill patternType="solid">
        <fgColor rgb="FFFF0000"/>
        <bgColor indexed="64"/>
      </patternFill>
    </fill>
    <fill>
      <patternFill patternType="solid">
        <fgColor rgb="FF00B0F0"/>
        <bgColor indexed="64"/>
      </patternFill>
    </fill>
    <fill>
      <patternFill patternType="solid">
        <fgColor rgb="FF7030A0"/>
        <bgColor indexed="64"/>
      </patternFill>
    </fill>
    <fill>
      <patternFill patternType="solid">
        <fgColor theme="9"/>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tint="0.39997558519241921"/>
        <bgColor indexed="64"/>
      </patternFill>
    </fill>
    <fill>
      <patternFill patternType="solid">
        <fgColor theme="5" tint="0.79998168889431442"/>
        <bgColor indexed="64"/>
      </patternFill>
    </fill>
    <fill>
      <patternFill patternType="solid">
        <fgColor theme="4" tint="0.39997558519241921"/>
        <bgColor indexed="64"/>
      </patternFill>
    </fill>
    <fill>
      <patternFill patternType="solid">
        <fgColor rgb="FF92D05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theme="3" tint="0.59999389629810485"/>
        <bgColor indexed="64"/>
      </patternFill>
    </fill>
    <fill>
      <patternFill patternType="solid">
        <fgColor theme="1" tint="0.499984740745262"/>
        <bgColor indexed="64"/>
      </patternFill>
    </fill>
    <fill>
      <patternFill patternType="solid">
        <fgColor theme="2" tint="-0.249977111117893"/>
        <bgColor indexed="64"/>
      </patternFill>
    </fill>
    <fill>
      <patternFill patternType="solid">
        <fgColor theme="7" tint="0.39997558519241921"/>
        <bgColor indexed="64"/>
      </patternFill>
    </fill>
    <fill>
      <patternFill patternType="solid">
        <fgColor theme="4" tint="0.59999389629810485"/>
        <bgColor indexed="64"/>
      </patternFill>
    </fill>
    <fill>
      <patternFill patternType="solid">
        <fgColor theme="0" tint="-0.34998626667073579"/>
        <bgColor indexed="64"/>
      </patternFill>
    </fill>
    <fill>
      <patternFill patternType="solid">
        <fgColor theme="5" tint="0.39997558519241921"/>
        <bgColor indexed="64"/>
      </patternFill>
    </fill>
  </fills>
  <borders count="36">
    <border>
      <left/>
      <right/>
      <top/>
      <bottom/>
      <diagonal/>
    </border>
    <border>
      <left/>
      <right/>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dashed">
        <color indexed="23"/>
      </left>
      <right style="dashed">
        <color indexed="23"/>
      </right>
      <top style="dashed">
        <color indexed="23"/>
      </top>
      <bottom style="dashed">
        <color indexed="23"/>
      </bottom>
      <diagonal/>
    </border>
    <border>
      <left style="dashed">
        <color indexed="23"/>
      </left>
      <right/>
      <top style="dashed">
        <color indexed="23"/>
      </top>
      <bottom style="dashed">
        <color indexed="23"/>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ashed">
        <color rgb="FF808080"/>
      </left>
      <right/>
      <top/>
      <bottom style="dashed">
        <color indexed="23"/>
      </bottom>
      <diagonal/>
    </border>
    <border>
      <left/>
      <right/>
      <top/>
      <bottom style="dashed">
        <color indexed="23"/>
      </bottom>
      <diagonal/>
    </border>
    <border>
      <left/>
      <right style="dashed">
        <color rgb="FF808080"/>
      </right>
      <top/>
      <bottom style="dashed">
        <color indexed="23"/>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dashed">
        <color indexed="23"/>
      </right>
      <top style="dashed">
        <color indexed="23"/>
      </top>
      <bottom style="dashed">
        <color indexed="23"/>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style="thin">
        <color indexed="64"/>
      </left>
      <right style="thin">
        <color indexed="64"/>
      </right>
      <top/>
      <bottom/>
      <diagonal/>
    </border>
    <border>
      <left/>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s>
  <cellStyleXfs count="7">
    <xf numFmtId="0" fontId="0" fillId="0" borderId="0"/>
    <xf numFmtId="43" fontId="4" fillId="0" borderId="0" applyFont="0" applyFill="0" applyBorder="0" applyAlignment="0" applyProtection="0"/>
    <xf numFmtId="44" fontId="4" fillId="0" borderId="0" applyFont="0" applyFill="0" applyBorder="0" applyAlignment="0" applyProtection="0"/>
    <xf numFmtId="9" fontId="1" fillId="0" borderId="0" applyFont="0" applyFill="0" applyBorder="0" applyAlignment="0" applyProtection="0"/>
    <xf numFmtId="0" fontId="4" fillId="0" borderId="0"/>
    <xf numFmtId="44" fontId="1" fillId="0" borderId="0" applyFont="0" applyFill="0" applyBorder="0" applyAlignment="0" applyProtection="0"/>
    <xf numFmtId="43" fontId="1" fillId="0" borderId="0" applyFont="0" applyFill="0" applyBorder="0" applyAlignment="0" applyProtection="0"/>
  </cellStyleXfs>
  <cellXfs count="523">
    <xf numFmtId="0" fontId="0" fillId="0" borderId="0" xfId="0"/>
    <xf numFmtId="0" fontId="5" fillId="0" borderId="0" xfId="4" applyFont="1"/>
    <xf numFmtId="0" fontId="7" fillId="0" borderId="0" xfId="4" applyFont="1" applyAlignment="1">
      <alignment horizontal="right"/>
    </xf>
    <xf numFmtId="0" fontId="5" fillId="0" borderId="0" xfId="4" applyFont="1" applyAlignment="1">
      <alignment vertical="center"/>
    </xf>
    <xf numFmtId="0" fontId="10" fillId="0" borderId="0" xfId="4" applyFont="1" applyAlignment="1">
      <alignment horizontal="center" vertical="top"/>
    </xf>
    <xf numFmtId="0" fontId="5" fillId="0" borderId="0" xfId="4" applyFont="1" applyAlignment="1">
      <alignment horizontal="centerContinuous" vertical="center"/>
    </xf>
    <xf numFmtId="0" fontId="11" fillId="0" borderId="2" xfId="4" applyFont="1" applyBorder="1" applyAlignment="1">
      <alignment horizontal="centerContinuous"/>
    </xf>
    <xf numFmtId="0" fontId="11" fillId="0" borderId="4" xfId="4" applyFont="1" applyBorder="1" applyAlignment="1">
      <alignment horizontal="centerContinuous"/>
    </xf>
    <xf numFmtId="0" fontId="7" fillId="0" borderId="0" xfId="4" applyFont="1" applyAlignment="1">
      <alignment horizontal="centerContinuous"/>
    </xf>
    <xf numFmtId="0" fontId="5" fillId="2" borderId="5" xfId="4" applyFont="1" applyFill="1" applyBorder="1" applyAlignment="1" applyProtection="1">
      <alignment horizontal="center" vertical="center"/>
      <protection locked="0"/>
    </xf>
    <xf numFmtId="44" fontId="13" fillId="3" borderId="6" xfId="2" applyFont="1" applyFill="1" applyBorder="1" applyAlignment="1">
      <alignment horizontal="center" vertical="center"/>
    </xf>
    <xf numFmtId="44" fontId="13" fillId="0" borderId="5" xfId="2" applyFont="1" applyBorder="1" applyAlignment="1">
      <alignment horizontal="center" vertical="center"/>
    </xf>
    <xf numFmtId="0" fontId="14" fillId="0" borderId="0" xfId="4" applyFont="1"/>
    <xf numFmtId="0" fontId="9" fillId="0" borderId="0" xfId="4" applyFont="1"/>
    <xf numFmtId="0" fontId="5" fillId="0" borderId="0" xfId="4" quotePrefix="1" applyFont="1" applyAlignment="1">
      <alignment horizontal="right"/>
    </xf>
    <xf numFmtId="44" fontId="5" fillId="0" borderId="5" xfId="4" applyNumberFormat="1" applyFont="1" applyBorder="1" applyAlignment="1">
      <alignment horizontal="center" vertical="center"/>
    </xf>
    <xf numFmtId="44" fontId="5" fillId="0" borderId="5" xfId="2" applyFont="1" applyBorder="1" applyAlignment="1">
      <alignment horizontal="center" vertical="center"/>
    </xf>
    <xf numFmtId="0" fontId="12" fillId="0" borderId="0" xfId="4" applyFont="1"/>
    <xf numFmtId="44" fontId="8" fillId="0" borderId="5" xfId="4" applyNumberFormat="1" applyFont="1" applyBorder="1" applyAlignment="1">
      <alignment horizontal="center" vertical="center"/>
    </xf>
    <xf numFmtId="0" fontId="5" fillId="0" borderId="0" xfId="4" applyFont="1" applyAlignment="1">
      <alignment horizontal="centerContinuous"/>
    </xf>
    <xf numFmtId="0" fontId="5" fillId="0" borderId="0" xfId="4" quotePrefix="1" applyFont="1" applyAlignment="1">
      <alignment horizontal="left" vertical="center" indent="1"/>
    </xf>
    <xf numFmtId="0" fontId="7" fillId="0" borderId="0" xfId="4" applyFont="1" applyAlignment="1">
      <alignment horizontal="left" indent="1"/>
    </xf>
    <xf numFmtId="0" fontId="5" fillId="0" borderId="0" xfId="4" applyFont="1" applyAlignment="1">
      <alignment horizontal="left" indent="1"/>
    </xf>
    <xf numFmtId="0" fontId="6" fillId="0" borderId="0" xfId="4" applyFont="1"/>
    <xf numFmtId="0" fontId="7" fillId="0" borderId="0" xfId="4" applyFont="1"/>
    <xf numFmtId="0" fontId="15" fillId="0" borderId="0" xfId="4" applyFont="1" applyAlignment="1">
      <alignment horizontal="centerContinuous" vertical="center"/>
    </xf>
    <xf numFmtId="0" fontId="16" fillId="0" borderId="0" xfId="0" applyFont="1"/>
    <xf numFmtId="0" fontId="17" fillId="0" borderId="0" xfId="0" applyFont="1"/>
    <xf numFmtId="0" fontId="19" fillId="4" borderId="7" xfId="0" applyFont="1" applyFill="1" applyBorder="1" applyAlignment="1" applyProtection="1">
      <alignment horizontal="center" wrapText="1"/>
      <protection locked="0"/>
    </xf>
    <xf numFmtId="0" fontId="0" fillId="5" borderId="0" xfId="0" applyFill="1"/>
    <xf numFmtId="0" fontId="2" fillId="5" borderId="0" xfId="0" applyFont="1" applyFill="1"/>
    <xf numFmtId="0" fontId="3" fillId="0" borderId="0" xfId="0" applyFont="1"/>
    <xf numFmtId="44" fontId="0" fillId="0" borderId="0" xfId="5" applyFont="1"/>
    <xf numFmtId="0" fontId="2" fillId="0" borderId="0" xfId="0" applyFont="1"/>
    <xf numFmtId="2" fontId="22" fillId="0" borderId="0" xfId="0" applyNumberFormat="1" applyFont="1" applyAlignment="1">
      <alignment horizontal="center"/>
    </xf>
    <xf numFmtId="2" fontId="25" fillId="0" borderId="0" xfId="0" applyNumberFormat="1" applyFont="1" applyAlignment="1">
      <alignment horizontal="left"/>
    </xf>
    <xf numFmtId="2" fontId="22" fillId="0" borderId="0" xfId="0" applyNumberFormat="1" applyFont="1" applyAlignment="1">
      <alignment horizontal="left"/>
    </xf>
    <xf numFmtId="0" fontId="5" fillId="0" borderId="10" xfId="4" applyFont="1" applyBorder="1"/>
    <xf numFmtId="0" fontId="5" fillId="0" borderId="11" xfId="4" applyFont="1" applyBorder="1"/>
    <xf numFmtId="0" fontId="5" fillId="0" borderId="11" xfId="4" applyFont="1" applyBorder="1" applyAlignment="1">
      <alignment vertical="center"/>
    </xf>
    <xf numFmtId="0" fontId="5" fillId="0" borderId="12" xfId="4" applyFont="1" applyBorder="1"/>
    <xf numFmtId="0" fontId="7" fillId="7" borderId="9" xfId="4" applyFont="1" applyFill="1" applyBorder="1" applyAlignment="1">
      <alignment horizontal="centerContinuous"/>
    </xf>
    <xf numFmtId="0" fontId="5" fillId="0" borderId="0" xfId="4" applyFont="1" applyAlignment="1">
      <alignment horizontal="center" vertical="center"/>
    </xf>
    <xf numFmtId="0" fontId="5" fillId="6" borderId="10" xfId="4" applyFont="1" applyFill="1" applyBorder="1" applyAlignment="1">
      <alignment horizontal="center"/>
    </xf>
    <xf numFmtId="0" fontId="5" fillId="6" borderId="11" xfId="4" applyFont="1" applyFill="1" applyBorder="1" applyAlignment="1">
      <alignment horizontal="center"/>
    </xf>
    <xf numFmtId="0" fontId="5" fillId="6" borderId="12" xfId="4" applyFont="1" applyFill="1" applyBorder="1" applyAlignment="1">
      <alignment horizontal="center"/>
    </xf>
    <xf numFmtId="0" fontId="5" fillId="6" borderId="10" xfId="4" applyFont="1" applyFill="1" applyBorder="1" applyAlignment="1">
      <alignment horizontal="center" vertical="center"/>
    </xf>
    <xf numFmtId="0" fontId="5" fillId="6" borderId="12" xfId="4" applyFont="1" applyFill="1" applyBorder="1" applyAlignment="1">
      <alignment horizontal="center" vertical="center"/>
    </xf>
    <xf numFmtId="0" fontId="7" fillId="6" borderId="9" xfId="4" applyFont="1" applyFill="1" applyBorder="1" applyAlignment="1">
      <alignment horizontal="center"/>
    </xf>
    <xf numFmtId="0" fontId="5" fillId="6" borderId="10" xfId="4" applyFont="1" applyFill="1" applyBorder="1"/>
    <xf numFmtId="0" fontId="5" fillId="6" borderId="11" xfId="4" applyFont="1" applyFill="1" applyBorder="1"/>
    <xf numFmtId="0" fontId="5" fillId="6" borderId="12" xfId="4" applyFont="1" applyFill="1" applyBorder="1"/>
    <xf numFmtId="0" fontId="7" fillId="0" borderId="0" xfId="4" applyFont="1" applyAlignment="1">
      <alignment horizontal="center"/>
    </xf>
    <xf numFmtId="0" fontId="5" fillId="8" borderId="12" xfId="4" applyFont="1" applyFill="1" applyBorder="1" applyAlignment="1">
      <alignment vertical="center"/>
    </xf>
    <xf numFmtId="0" fontId="12" fillId="0" borderId="0" xfId="4" applyFont="1" applyAlignment="1">
      <alignment horizontal="center"/>
    </xf>
    <xf numFmtId="44" fontId="5" fillId="0" borderId="0" xfId="2" applyFont="1" applyAlignment="1">
      <alignment vertical="center"/>
    </xf>
    <xf numFmtId="0" fontId="28" fillId="0" borderId="0" xfId="0" applyFont="1" applyAlignment="1">
      <alignment horizontal="center"/>
    </xf>
    <xf numFmtId="165" fontId="5" fillId="2" borderId="5" xfId="4" applyNumberFormat="1" applyFont="1" applyFill="1" applyBorder="1" applyAlignment="1" applyProtection="1">
      <alignment horizontal="center" vertical="center"/>
      <protection locked="0"/>
    </xf>
    <xf numFmtId="0" fontId="10" fillId="0" borderId="0" xfId="4" applyFont="1" applyAlignment="1">
      <alignment horizontal="centerContinuous" vertical="top"/>
    </xf>
    <xf numFmtId="0" fontId="10" fillId="0" borderId="0" xfId="4" applyFont="1" applyAlignment="1">
      <alignment horizontal="centerContinuous"/>
    </xf>
    <xf numFmtId="0" fontId="29" fillId="0" borderId="0" xfId="4" applyFont="1" applyAlignment="1">
      <alignment horizontal="centerContinuous"/>
    </xf>
    <xf numFmtId="0" fontId="30" fillId="0" borderId="0" xfId="0" applyFont="1" applyAlignment="1">
      <alignment horizontal="centerContinuous" vertical="top"/>
    </xf>
    <xf numFmtId="0" fontId="10" fillId="0" borderId="0" xfId="4" applyFont="1" applyAlignment="1">
      <alignment horizontal="centerContinuous" vertical="center"/>
    </xf>
    <xf numFmtId="0" fontId="31" fillId="0" borderId="0" xfId="0" applyFont="1" applyAlignment="1">
      <alignment horizontal="centerContinuous" vertical="top"/>
    </xf>
    <xf numFmtId="0" fontId="10" fillId="0" borderId="0" xfId="0" applyFont="1" applyAlignment="1">
      <alignment horizontal="centerContinuous" vertical="top"/>
    </xf>
    <xf numFmtId="0" fontId="5" fillId="0" borderId="0" xfId="4" applyFont="1" applyAlignment="1">
      <alignment horizontal="left"/>
    </xf>
    <xf numFmtId="0" fontId="5" fillId="0" borderId="0" xfId="4" applyFont="1" applyAlignment="1">
      <alignment horizontal="left" vertical="center" wrapText="1"/>
    </xf>
    <xf numFmtId="0" fontId="0" fillId="0" borderId="0" xfId="0" applyAlignment="1">
      <alignment horizontal="left" vertical="center" wrapText="1"/>
    </xf>
    <xf numFmtId="0" fontId="5" fillId="0" borderId="0" xfId="4" applyFont="1" applyAlignment="1">
      <alignment horizontal="center"/>
    </xf>
    <xf numFmtId="2" fontId="32" fillId="10" borderId="0" xfId="4" applyNumberFormat="1" applyFont="1" applyFill="1" applyAlignment="1">
      <alignment horizontal="center" vertical="center" wrapText="1"/>
    </xf>
    <xf numFmtId="0" fontId="32" fillId="10" borderId="0" xfId="4" applyFont="1" applyFill="1" applyAlignment="1">
      <alignment horizontal="center" vertical="center" wrapText="1"/>
    </xf>
    <xf numFmtId="4" fontId="32" fillId="10" borderId="0" xfId="4" applyNumberFormat="1" applyFont="1" applyFill="1" applyAlignment="1">
      <alignment horizontal="center" vertical="center" wrapText="1"/>
    </xf>
    <xf numFmtId="0" fontId="33" fillId="0" borderId="3" xfId="4" applyFont="1" applyBorder="1" applyAlignment="1">
      <alignment horizontal="centerContinuous"/>
    </xf>
    <xf numFmtId="0" fontId="5" fillId="11" borderId="10" xfId="4" applyFont="1" applyFill="1" applyBorder="1" applyAlignment="1">
      <alignment vertical="center"/>
    </xf>
    <xf numFmtId="0" fontId="5" fillId="11" borderId="12" xfId="4" applyFont="1" applyFill="1" applyBorder="1" applyAlignment="1">
      <alignment vertical="center"/>
    </xf>
    <xf numFmtId="0" fontId="0" fillId="9" borderId="1" xfId="0" applyFill="1" applyBorder="1"/>
    <xf numFmtId="0" fontId="0" fillId="9" borderId="1" xfId="0" applyFill="1" applyBorder="1" applyAlignment="1">
      <alignment horizontal="center"/>
    </xf>
    <xf numFmtId="0" fontId="0" fillId="0" borderId="0" xfId="0" applyAlignment="1">
      <alignment horizontal="left" wrapText="1" indent="5"/>
    </xf>
    <xf numFmtId="0" fontId="5" fillId="0" borderId="0" xfId="4" quotePrefix="1" applyFont="1" applyAlignment="1">
      <alignment horizontal="left" vertical="top" indent="8"/>
    </xf>
    <xf numFmtId="0" fontId="13" fillId="0" borderId="0" xfId="4" quotePrefix="1" applyFont="1" applyAlignment="1">
      <alignment horizontal="left" vertical="top" indent="5"/>
    </xf>
    <xf numFmtId="0" fontId="5" fillId="0" borderId="0" xfId="4" applyFont="1" applyAlignment="1">
      <alignment horizontal="left" indent="5"/>
    </xf>
    <xf numFmtId="0" fontId="13" fillId="0" borderId="0" xfId="4" quotePrefix="1" applyFont="1" applyAlignment="1">
      <alignment horizontal="left" indent="5"/>
    </xf>
    <xf numFmtId="0" fontId="6" fillId="0" borderId="0" xfId="4" applyFont="1" applyAlignment="1">
      <alignment horizontal="left" indent="5"/>
    </xf>
    <xf numFmtId="2" fontId="32" fillId="10" borderId="13" xfId="4" applyNumberFormat="1" applyFont="1" applyFill="1" applyBorder="1" applyAlignment="1">
      <alignment horizontal="center" vertical="center" wrapText="1"/>
    </xf>
    <xf numFmtId="4" fontId="32" fillId="10" borderId="14" xfId="4" applyNumberFormat="1" applyFont="1" applyFill="1" applyBorder="1" applyAlignment="1">
      <alignment horizontal="center" vertical="center" wrapText="1"/>
    </xf>
    <xf numFmtId="0" fontId="32" fillId="10" borderId="15" xfId="4" applyFont="1" applyFill="1" applyBorder="1" applyAlignment="1">
      <alignment horizontal="center" vertical="center"/>
    </xf>
    <xf numFmtId="0" fontId="33" fillId="0" borderId="2" xfId="4" applyFont="1" applyBorder="1" applyAlignment="1">
      <alignment horizontal="centerContinuous"/>
    </xf>
    <xf numFmtId="0" fontId="24" fillId="0" borderId="0" xfId="0" applyFont="1"/>
    <xf numFmtId="44" fontId="0" fillId="0" borderId="0" xfId="0" applyNumberFormat="1"/>
    <xf numFmtId="0" fontId="0" fillId="0" borderId="0" xfId="0" applyAlignment="1">
      <alignment horizontal="center"/>
    </xf>
    <xf numFmtId="44" fontId="0" fillId="7" borderId="8" xfId="5" applyFont="1" applyFill="1" applyBorder="1"/>
    <xf numFmtId="164" fontId="36" fillId="0" borderId="0" xfId="1" applyNumberFormat="1" applyFont="1"/>
    <xf numFmtId="164" fontId="35" fillId="0" borderId="0" xfId="1" applyNumberFormat="1" applyFont="1" applyAlignment="1">
      <alignment horizontal="center"/>
    </xf>
    <xf numFmtId="0" fontId="0" fillId="12" borderId="0" xfId="0" applyFill="1"/>
    <xf numFmtId="14" fontId="6" fillId="0" borderId="0" xfId="4" applyNumberFormat="1" applyFont="1"/>
    <xf numFmtId="0" fontId="37" fillId="9" borderId="1" xfId="0" applyFont="1" applyFill="1" applyBorder="1" applyAlignment="1" applyProtection="1">
      <alignment horizontal="center"/>
      <protection locked="0"/>
    </xf>
    <xf numFmtId="14" fontId="37" fillId="9" borderId="1" xfId="0" applyNumberFormat="1" applyFont="1" applyFill="1" applyBorder="1" applyAlignment="1" applyProtection="1">
      <alignment horizontal="center"/>
      <protection locked="0"/>
    </xf>
    <xf numFmtId="0" fontId="7" fillId="9" borderId="1" xfId="4" applyFont="1" applyFill="1" applyBorder="1" applyAlignment="1" applyProtection="1">
      <alignment horizontal="center"/>
      <protection locked="0"/>
    </xf>
    <xf numFmtId="0" fontId="8" fillId="0" borderId="0" xfId="4" applyFont="1" applyAlignment="1">
      <alignment horizontal="centerContinuous" vertical="center"/>
    </xf>
    <xf numFmtId="0" fontId="40" fillId="0" borderId="0" xfId="4" applyFont="1" applyAlignment="1">
      <alignment horizontal="centerContinuous" vertical="center"/>
    </xf>
    <xf numFmtId="0" fontId="5" fillId="6" borderId="11" xfId="4" applyFont="1" applyFill="1" applyBorder="1" applyAlignment="1">
      <alignment horizontal="center" vertical="center"/>
    </xf>
    <xf numFmtId="0" fontId="5" fillId="8" borderId="11" xfId="4" applyFont="1" applyFill="1" applyBorder="1" applyAlignment="1">
      <alignment vertical="center"/>
    </xf>
    <xf numFmtId="0" fontId="5" fillId="11" borderId="11" xfId="4" applyFont="1" applyFill="1" applyBorder="1" applyAlignment="1">
      <alignment vertical="center"/>
    </xf>
    <xf numFmtId="0" fontId="1" fillId="0" borderId="0" xfId="0" applyFont="1"/>
    <xf numFmtId="0" fontId="5" fillId="12" borderId="11" xfId="4" applyFont="1" applyFill="1" applyBorder="1" applyAlignment="1">
      <alignment vertical="center"/>
    </xf>
    <xf numFmtId="0" fontId="5" fillId="12" borderId="11" xfId="4" applyFont="1" applyFill="1" applyBorder="1" applyAlignment="1">
      <alignment horizontal="center"/>
    </xf>
    <xf numFmtId="43" fontId="13" fillId="5" borderId="5" xfId="1" applyFont="1" applyFill="1" applyBorder="1" applyAlignment="1">
      <alignment horizontal="center" vertical="center"/>
    </xf>
    <xf numFmtId="44" fontId="13" fillId="5" borderId="5" xfId="2" applyFont="1" applyFill="1" applyBorder="1" applyAlignment="1">
      <alignment horizontal="center" vertical="center"/>
    </xf>
    <xf numFmtId="0" fontId="0" fillId="0" borderId="0" xfId="0" applyAlignment="1">
      <alignment wrapText="1"/>
    </xf>
    <xf numFmtId="0" fontId="28" fillId="17" borderId="0" xfId="0" applyFont="1" applyFill="1" applyAlignment="1">
      <alignment horizontal="center"/>
    </xf>
    <xf numFmtId="0" fontId="0" fillId="17" borderId="0" xfId="0" applyFill="1"/>
    <xf numFmtId="0" fontId="0" fillId="17" borderId="0" xfId="0" applyFill="1" applyAlignment="1">
      <alignment wrapText="1"/>
    </xf>
    <xf numFmtId="6" fontId="0" fillId="17" borderId="0" xfId="0" applyNumberFormat="1" applyFill="1"/>
    <xf numFmtId="166" fontId="0" fillId="17" borderId="0" xfId="6" applyNumberFormat="1" applyFont="1" applyFill="1"/>
    <xf numFmtId="0" fontId="28" fillId="12" borderId="0" xfId="0" applyFont="1" applyFill="1" applyAlignment="1">
      <alignment horizontal="center"/>
    </xf>
    <xf numFmtId="0" fontId="0" fillId="12" borderId="0" xfId="0" applyFill="1" applyAlignment="1">
      <alignment wrapText="1"/>
    </xf>
    <xf numFmtId="166" fontId="0" fillId="12" borderId="0" xfId="6" applyNumberFormat="1" applyFont="1" applyFill="1"/>
    <xf numFmtId="0" fontId="5" fillId="2" borderId="5" xfId="4" applyFont="1" applyFill="1" applyBorder="1" applyAlignment="1" applyProtection="1">
      <alignment horizontal="center" vertical="center" wrapText="1"/>
      <protection locked="0"/>
    </xf>
    <xf numFmtId="0" fontId="0" fillId="0" borderId="19" xfId="0" applyBorder="1"/>
    <xf numFmtId="0" fontId="0" fillId="0" borderId="19" xfId="0" applyBorder="1" applyAlignment="1">
      <alignment wrapText="1"/>
    </xf>
    <xf numFmtId="0" fontId="34" fillId="0" borderId="19" xfId="0" applyFont="1" applyBorder="1"/>
    <xf numFmtId="0" fontId="0" fillId="0" borderId="19" xfId="0" applyBorder="1" applyAlignment="1">
      <alignment horizontal="left" indent="1"/>
    </xf>
    <xf numFmtId="0" fontId="0" fillId="0" borderId="21" xfId="0" applyBorder="1"/>
    <xf numFmtId="0" fontId="32" fillId="10" borderId="15" xfId="4" applyFont="1" applyFill="1" applyBorder="1" applyAlignment="1">
      <alignment horizontal="center" vertical="center" wrapText="1"/>
    </xf>
    <xf numFmtId="0" fontId="14" fillId="13" borderId="24" xfId="4" applyFont="1" applyFill="1" applyBorder="1" applyAlignment="1">
      <alignment horizontal="center" vertical="center" wrapText="1"/>
    </xf>
    <xf numFmtId="0" fontId="14" fillId="18" borderId="24" xfId="4" applyFont="1" applyFill="1" applyBorder="1" applyAlignment="1">
      <alignment horizontal="center" vertical="center" wrapText="1"/>
    </xf>
    <xf numFmtId="0" fontId="14" fillId="16" borderId="24" xfId="4" applyFont="1" applyFill="1" applyBorder="1" applyAlignment="1">
      <alignment horizontal="center" vertical="center" wrapText="1"/>
    </xf>
    <xf numFmtId="0" fontId="5" fillId="0" borderId="19" xfId="4" applyFont="1" applyBorder="1" applyAlignment="1">
      <alignment vertical="center"/>
    </xf>
    <xf numFmtId="44" fontId="47" fillId="0" borderId="5" xfId="2" applyFont="1" applyBorder="1" applyAlignment="1">
      <alignment horizontal="center" vertical="center"/>
    </xf>
    <xf numFmtId="164" fontId="35" fillId="19" borderId="0" xfId="1" applyNumberFormat="1" applyFont="1" applyFill="1" applyAlignment="1">
      <alignment horizontal="center"/>
    </xf>
    <xf numFmtId="164" fontId="36" fillId="19" borderId="0" xfId="1" applyNumberFormat="1" applyFont="1" applyFill="1"/>
    <xf numFmtId="0" fontId="0" fillId="17" borderId="0" xfId="0" applyFill="1" applyAlignment="1">
      <alignment horizontal="left"/>
    </xf>
    <xf numFmtId="0" fontId="0" fillId="12" borderId="0" xfId="0" applyFill="1" applyAlignment="1">
      <alignment horizontal="left"/>
    </xf>
    <xf numFmtId="0" fontId="48" fillId="0" borderId="0" xfId="4" applyFont="1" applyAlignment="1">
      <alignment horizontal="centerContinuous" vertical="center"/>
    </xf>
    <xf numFmtId="0" fontId="49" fillId="0" borderId="0" xfId="4" applyFont="1" applyAlignment="1">
      <alignment horizontal="centerContinuous" vertical="center"/>
    </xf>
    <xf numFmtId="164" fontId="36" fillId="20" borderId="0" xfId="1" applyNumberFormat="1" applyFont="1" applyFill="1"/>
    <xf numFmtId="164" fontId="35" fillId="20" borderId="0" xfId="1" applyNumberFormat="1" applyFont="1" applyFill="1" applyAlignment="1">
      <alignment horizontal="center"/>
    </xf>
    <xf numFmtId="0" fontId="12" fillId="12" borderId="0" xfId="4" applyFont="1" applyFill="1" applyAlignment="1">
      <alignment horizontal="center" vertical="center"/>
    </xf>
    <xf numFmtId="0" fontId="0" fillId="0" borderId="0" xfId="0" applyAlignment="1">
      <alignment vertical="center"/>
    </xf>
    <xf numFmtId="0" fontId="50" fillId="14" borderId="24" xfId="4" applyFont="1" applyFill="1" applyBorder="1" applyAlignment="1">
      <alignment horizontal="center" vertical="center" wrapText="1"/>
    </xf>
    <xf numFmtId="2" fontId="25" fillId="5" borderId="8" xfId="0" applyNumberFormat="1" applyFont="1" applyFill="1" applyBorder="1" applyAlignment="1">
      <alignment horizontal="center"/>
    </xf>
    <xf numFmtId="44" fontId="22" fillId="23" borderId="8" xfId="5" applyFont="1" applyFill="1" applyBorder="1" applyAlignment="1" applyProtection="1">
      <alignment horizontal="center"/>
      <protection locked="0"/>
    </xf>
    <xf numFmtId="44" fontId="23" fillId="22" borderId="8" xfId="5" applyFont="1" applyFill="1" applyBorder="1" applyAlignment="1" applyProtection="1">
      <alignment horizontal="center"/>
      <protection locked="0"/>
    </xf>
    <xf numFmtId="44" fontId="0" fillId="15" borderId="16" xfId="5" applyFont="1" applyFill="1" applyBorder="1"/>
    <xf numFmtId="0" fontId="1" fillId="24" borderId="12" xfId="0" applyFont="1" applyFill="1" applyBorder="1"/>
    <xf numFmtId="44" fontId="22" fillId="23" borderId="17" xfId="5" applyFont="1" applyFill="1" applyBorder="1" applyAlignment="1" applyProtection="1">
      <alignment horizontal="center"/>
      <protection locked="0"/>
    </xf>
    <xf numFmtId="2" fontId="25" fillId="0" borderId="8" xfId="0" applyNumberFormat="1" applyFont="1" applyBorder="1" applyAlignment="1">
      <alignment horizontal="center"/>
    </xf>
    <xf numFmtId="44" fontId="23" fillId="22" borderId="16" xfId="5" applyFont="1" applyFill="1" applyBorder="1" applyAlignment="1" applyProtection="1">
      <alignment horizontal="center"/>
      <protection locked="0"/>
    </xf>
    <xf numFmtId="0" fontId="0" fillId="24" borderId="11" xfId="0" applyFill="1" applyBorder="1"/>
    <xf numFmtId="44" fontId="0" fillId="7" borderId="8" xfId="0" applyNumberFormat="1" applyFill="1" applyBorder="1"/>
    <xf numFmtId="44" fontId="23" fillId="25" borderId="17" xfId="5" applyFont="1" applyFill="1" applyBorder="1" applyAlignment="1" applyProtection="1">
      <alignment horizontal="center"/>
      <protection locked="0"/>
    </xf>
    <xf numFmtId="44" fontId="0" fillId="7" borderId="8" xfId="3" applyNumberFormat="1" applyFont="1" applyFill="1" applyBorder="1"/>
    <xf numFmtId="44" fontId="0" fillId="7" borderId="17" xfId="5" applyFont="1" applyFill="1" applyBorder="1"/>
    <xf numFmtId="44" fontId="23" fillId="21" borderId="17" xfId="5" applyFont="1" applyFill="1" applyBorder="1" applyAlignment="1" applyProtection="1">
      <alignment horizontal="center"/>
      <protection locked="0"/>
    </xf>
    <xf numFmtId="44" fontId="22" fillId="21" borderId="8" xfId="5" applyFont="1" applyFill="1" applyBorder="1" applyAlignment="1" applyProtection="1">
      <alignment horizontal="center"/>
      <protection locked="0"/>
    </xf>
    <xf numFmtId="9" fontId="0" fillId="0" borderId="0" xfId="0" applyNumberFormat="1"/>
    <xf numFmtId="44" fontId="0" fillId="5" borderId="0" xfId="0" applyNumberFormat="1" applyFill="1"/>
    <xf numFmtId="2" fontId="54" fillId="0" borderId="8" xfId="0" applyNumberFormat="1" applyFont="1" applyBorder="1" applyAlignment="1">
      <alignment horizontal="center"/>
    </xf>
    <xf numFmtId="44" fontId="22" fillId="23" borderId="16" xfId="5" applyFont="1" applyFill="1" applyBorder="1" applyAlignment="1" applyProtection="1">
      <alignment horizontal="center"/>
      <protection locked="0"/>
    </xf>
    <xf numFmtId="44" fontId="23" fillId="22" borderId="17" xfId="5" applyFont="1" applyFill="1" applyBorder="1" applyAlignment="1" applyProtection="1">
      <alignment horizontal="center"/>
      <protection locked="0"/>
    </xf>
    <xf numFmtId="44" fontId="19" fillId="4" borderId="28" xfId="5" applyFont="1" applyFill="1" applyBorder="1" applyAlignment="1" applyProtection="1">
      <alignment horizontal="center" wrapText="1"/>
      <protection locked="0"/>
    </xf>
    <xf numFmtId="0" fontId="56" fillId="0" borderId="0" xfId="0" applyFont="1"/>
    <xf numFmtId="0" fontId="2" fillId="24" borderId="11" xfId="0" applyFont="1" applyFill="1" applyBorder="1"/>
    <xf numFmtId="0" fontId="1" fillId="24" borderId="11" xfId="0" applyFont="1" applyFill="1" applyBorder="1"/>
    <xf numFmtId="44" fontId="22" fillId="22" borderId="8" xfId="5" applyFont="1" applyFill="1" applyBorder="1" applyAlignment="1" applyProtection="1">
      <alignment horizontal="center"/>
      <protection locked="0"/>
    </xf>
    <xf numFmtId="44" fontId="0" fillId="21" borderId="8" xfId="0" applyNumberFormat="1" applyFill="1" applyBorder="1"/>
    <xf numFmtId="2" fontId="54" fillId="5" borderId="8" xfId="0" applyNumberFormat="1" applyFont="1" applyFill="1" applyBorder="1" applyAlignment="1">
      <alignment horizontal="center"/>
    </xf>
    <xf numFmtId="0" fontId="24" fillId="24" borderId="11" xfId="0" applyFont="1" applyFill="1" applyBorder="1"/>
    <xf numFmtId="2" fontId="25" fillId="0" borderId="17" xfId="0" applyNumberFormat="1" applyFont="1" applyBorder="1" applyAlignment="1">
      <alignment horizontal="center"/>
    </xf>
    <xf numFmtId="44" fontId="24" fillId="7" borderId="8" xfId="0" applyNumberFormat="1" applyFont="1" applyFill="1" applyBorder="1"/>
    <xf numFmtId="2" fontId="54" fillId="5" borderId="17" xfId="0" applyNumberFormat="1" applyFont="1" applyFill="1" applyBorder="1" applyAlignment="1">
      <alignment horizontal="center"/>
    </xf>
    <xf numFmtId="44" fontId="23" fillId="22" borderId="18" xfId="5" applyFont="1" applyFill="1" applyBorder="1" applyAlignment="1" applyProtection="1">
      <alignment horizontal="center"/>
      <protection locked="0"/>
    </xf>
    <xf numFmtId="44" fontId="0" fillId="7" borderId="17" xfId="0" applyNumberFormat="1" applyFill="1" applyBorder="1"/>
    <xf numFmtId="44" fontId="23" fillId="25" borderId="8" xfId="5" applyFont="1" applyFill="1" applyBorder="1" applyAlignment="1" applyProtection="1">
      <alignment horizontal="center"/>
      <protection locked="0"/>
    </xf>
    <xf numFmtId="44" fontId="23" fillId="7" borderId="8" xfId="5" applyFont="1" applyFill="1" applyBorder="1" applyAlignment="1" applyProtection="1">
      <alignment horizontal="center"/>
      <protection locked="0"/>
    </xf>
    <xf numFmtId="44" fontId="23" fillId="21" borderId="8" xfId="5" applyFont="1" applyFill="1" applyBorder="1" applyAlignment="1" applyProtection="1">
      <alignment horizontal="center"/>
      <protection locked="0"/>
    </xf>
    <xf numFmtId="44" fontId="22" fillId="26" borderId="8" xfId="5" applyFont="1" applyFill="1" applyBorder="1" applyAlignment="1" applyProtection="1">
      <alignment horizontal="center"/>
      <protection locked="0"/>
    </xf>
    <xf numFmtId="44" fontId="0" fillId="26" borderId="8" xfId="5" applyFont="1" applyFill="1" applyBorder="1" applyAlignment="1">
      <alignment horizontal="center"/>
    </xf>
    <xf numFmtId="44" fontId="0" fillId="23" borderId="8" xfId="5" applyFont="1" applyFill="1" applyBorder="1" applyAlignment="1">
      <alignment horizontal="center"/>
    </xf>
    <xf numFmtId="44" fontId="0" fillId="5" borderId="0" xfId="5" applyFont="1" applyFill="1"/>
    <xf numFmtId="44" fontId="22" fillId="22" borderId="16" xfId="5" applyFont="1" applyFill="1" applyBorder="1" applyAlignment="1" applyProtection="1">
      <alignment horizontal="center"/>
      <protection locked="0"/>
    </xf>
    <xf numFmtId="44" fontId="0" fillId="24" borderId="11" xfId="5" applyFont="1" applyFill="1" applyBorder="1"/>
    <xf numFmtId="44" fontId="22" fillId="25" borderId="8" xfId="5" applyFont="1" applyFill="1" applyBorder="1" applyAlignment="1" applyProtection="1">
      <alignment horizontal="center" wrapText="1"/>
      <protection locked="0"/>
    </xf>
    <xf numFmtId="44" fontId="22" fillId="21" borderId="8" xfId="5" applyFont="1" applyFill="1" applyBorder="1" applyAlignment="1" applyProtection="1">
      <alignment horizontal="center" wrapText="1"/>
      <protection locked="0"/>
    </xf>
    <xf numFmtId="44" fontId="0" fillId="7" borderId="8" xfId="3" applyNumberFormat="1" applyFont="1" applyFill="1" applyBorder="1" applyAlignment="1">
      <alignment horizontal="center"/>
    </xf>
    <xf numFmtId="44" fontId="22" fillId="26" borderId="16" xfId="5" applyFont="1" applyFill="1" applyBorder="1" applyAlignment="1" applyProtection="1">
      <alignment horizontal="center"/>
      <protection locked="0"/>
    </xf>
    <xf numFmtId="9" fontId="0" fillId="24" borderId="11" xfId="3" applyFont="1" applyFill="1" applyBorder="1" applyAlignment="1">
      <alignment horizontal="center"/>
    </xf>
    <xf numFmtId="44" fontId="0" fillId="7" borderId="17" xfId="5" applyFont="1" applyFill="1" applyBorder="1" applyAlignment="1">
      <alignment horizontal="center"/>
    </xf>
    <xf numFmtId="44" fontId="0" fillId="7" borderId="8" xfId="5" applyFont="1" applyFill="1" applyBorder="1" applyAlignment="1">
      <alignment horizontal="center"/>
    </xf>
    <xf numFmtId="44" fontId="22" fillId="7" borderId="8" xfId="5" applyFont="1" applyFill="1" applyBorder="1" applyAlignment="1" applyProtection="1">
      <alignment horizontal="center" wrapText="1"/>
      <protection locked="0"/>
    </xf>
    <xf numFmtId="44" fontId="22" fillId="22" borderId="8" xfId="5" applyFont="1" applyFill="1" applyBorder="1" applyAlignment="1" applyProtection="1">
      <alignment horizontal="center" wrapText="1"/>
      <protection locked="0"/>
    </xf>
    <xf numFmtId="44" fontId="0" fillId="26" borderId="8" xfId="0" applyNumberFormat="1" applyFill="1" applyBorder="1" applyAlignment="1">
      <alignment horizontal="center"/>
    </xf>
    <xf numFmtId="0" fontId="0" fillId="27" borderId="16" xfId="0" applyFill="1" applyBorder="1"/>
    <xf numFmtId="0" fontId="0" fillId="27" borderId="18" xfId="0" applyFill="1" applyBorder="1"/>
    <xf numFmtId="0" fontId="16" fillId="27" borderId="18" xfId="0" applyFont="1" applyFill="1" applyBorder="1"/>
    <xf numFmtId="0" fontId="57" fillId="27" borderId="17" xfId="0" applyFont="1" applyFill="1" applyBorder="1"/>
    <xf numFmtId="0" fontId="3" fillId="7" borderId="8" xfId="0" applyFont="1" applyFill="1" applyBorder="1" applyAlignment="1">
      <alignment horizontal="center"/>
    </xf>
    <xf numFmtId="0" fontId="3" fillId="21" borderId="8" xfId="0" applyFont="1" applyFill="1" applyBorder="1" applyAlignment="1">
      <alignment horizontal="center"/>
    </xf>
    <xf numFmtId="0" fontId="3" fillId="22" borderId="8" xfId="0" applyFont="1" applyFill="1" applyBorder="1" applyAlignment="1">
      <alignment horizontal="center"/>
    </xf>
    <xf numFmtId="0" fontId="3" fillId="15" borderId="8" xfId="0" applyFont="1" applyFill="1" applyBorder="1" applyAlignment="1">
      <alignment horizontal="center" vertical="center" wrapText="1"/>
    </xf>
    <xf numFmtId="0" fontId="58" fillId="0" borderId="0" xfId="0" applyFont="1"/>
    <xf numFmtId="0" fontId="5" fillId="12" borderId="11" xfId="4" applyFont="1" applyFill="1" applyBorder="1"/>
    <xf numFmtId="164" fontId="59" fillId="19" borderId="0" xfId="1" applyNumberFormat="1" applyFont="1" applyFill="1" applyAlignment="1">
      <alignment horizontal="centerContinuous"/>
    </xf>
    <xf numFmtId="164" fontId="36" fillId="19" borderId="0" xfId="1" applyNumberFormat="1" applyFont="1" applyFill="1" applyAlignment="1">
      <alignment horizontal="centerContinuous"/>
    </xf>
    <xf numFmtId="164" fontId="59" fillId="28" borderId="0" xfId="1" applyNumberFormat="1" applyFont="1" applyFill="1" applyAlignment="1">
      <alignment horizontal="centerContinuous"/>
    </xf>
    <xf numFmtId="164" fontId="36" fillId="28" borderId="0" xfId="1" applyNumberFormat="1" applyFont="1" applyFill="1" applyAlignment="1">
      <alignment horizontal="centerContinuous"/>
    </xf>
    <xf numFmtId="164" fontId="59" fillId="6" borderId="0" xfId="1" applyNumberFormat="1" applyFont="1" applyFill="1" applyAlignment="1">
      <alignment horizontal="centerContinuous"/>
    </xf>
    <xf numFmtId="164" fontId="36" fillId="6" borderId="0" xfId="1" applyNumberFormat="1" applyFont="1" applyFill="1" applyAlignment="1">
      <alignment horizontal="centerContinuous"/>
    </xf>
    <xf numFmtId="164" fontId="59" fillId="16" borderId="0" xfId="1" applyNumberFormat="1" applyFont="1" applyFill="1" applyAlignment="1">
      <alignment horizontal="centerContinuous"/>
    </xf>
    <xf numFmtId="164" fontId="36" fillId="16" borderId="0" xfId="1" applyNumberFormat="1" applyFont="1" applyFill="1" applyAlignment="1">
      <alignment horizontal="centerContinuous"/>
    </xf>
    <xf numFmtId="164" fontId="35" fillId="28" borderId="0" xfId="1" applyNumberFormat="1" applyFont="1" applyFill="1" applyAlignment="1">
      <alignment horizontal="center"/>
    </xf>
    <xf numFmtId="164" fontId="35" fillId="6" borderId="0" xfId="1" applyNumberFormat="1" applyFont="1" applyFill="1" applyAlignment="1">
      <alignment horizontal="center"/>
    </xf>
    <xf numFmtId="164" fontId="35" fillId="16" borderId="0" xfId="1" applyNumberFormat="1" applyFont="1" applyFill="1" applyAlignment="1">
      <alignment horizontal="center"/>
    </xf>
    <xf numFmtId="164" fontId="36" fillId="28" borderId="0" xfId="1" applyNumberFormat="1" applyFont="1" applyFill="1"/>
    <xf numFmtId="164" fontId="36" fillId="6" borderId="0" xfId="1" applyNumberFormat="1" applyFont="1" applyFill="1"/>
    <xf numFmtId="164" fontId="36" fillId="16" borderId="0" xfId="1" applyNumberFormat="1" applyFont="1" applyFill="1"/>
    <xf numFmtId="0" fontId="5" fillId="5" borderId="0" xfId="4" applyFont="1" applyFill="1"/>
    <xf numFmtId="0" fontId="5" fillId="5" borderId="0" xfId="4" applyFont="1" applyFill="1" applyAlignment="1">
      <alignment vertical="center"/>
    </xf>
    <xf numFmtId="0" fontId="12" fillId="5" borderId="0" xfId="4" applyFont="1" applyFill="1"/>
    <xf numFmtId="0" fontId="5" fillId="5" borderId="0" xfId="4" applyFont="1" applyFill="1" applyAlignment="1">
      <alignment horizontal="left" indent="5"/>
    </xf>
    <xf numFmtId="0" fontId="7" fillId="5" borderId="0" xfId="4" applyFont="1" applyFill="1"/>
    <xf numFmtId="0" fontId="5" fillId="12" borderId="12" xfId="4" applyFont="1" applyFill="1" applyBorder="1" applyAlignment="1">
      <alignment vertical="center"/>
    </xf>
    <xf numFmtId="0" fontId="5" fillId="12" borderId="12" xfId="4" applyFont="1" applyFill="1" applyBorder="1" applyAlignment="1">
      <alignment horizontal="center"/>
    </xf>
    <xf numFmtId="0" fontId="5" fillId="0" borderId="11" xfId="4" applyFont="1" applyBorder="1" applyAlignment="1">
      <alignment horizontal="center"/>
    </xf>
    <xf numFmtId="0" fontId="5" fillId="0" borderId="12" xfId="4" applyFont="1" applyBorder="1" applyAlignment="1">
      <alignment horizontal="center"/>
    </xf>
    <xf numFmtId="0" fontId="7" fillId="7" borderId="3" xfId="4" applyFont="1" applyFill="1" applyBorder="1" applyAlignment="1">
      <alignment horizontal="centerContinuous" vertical="center"/>
    </xf>
    <xf numFmtId="0" fontId="7" fillId="7" borderId="2" xfId="4" applyFont="1" applyFill="1" applyBorder="1" applyAlignment="1">
      <alignment horizontal="centerContinuous" vertical="center"/>
    </xf>
    <xf numFmtId="0" fontId="7" fillId="7" borderId="4" xfId="4" applyFont="1" applyFill="1" applyBorder="1" applyAlignment="1">
      <alignment horizontal="centerContinuous" vertical="center"/>
    </xf>
    <xf numFmtId="0" fontId="26" fillId="7" borderId="2" xfId="4" applyFont="1" applyFill="1" applyBorder="1" applyAlignment="1">
      <alignment horizontal="center" vertical="center" wrapText="1"/>
    </xf>
    <xf numFmtId="0" fontId="14" fillId="7" borderId="9" xfId="4" applyFont="1" applyFill="1" applyBorder="1" applyAlignment="1">
      <alignment horizontal="center" vertical="center"/>
    </xf>
    <xf numFmtId="0" fontId="14" fillId="7" borderId="9" xfId="4" applyFont="1" applyFill="1" applyBorder="1" applyAlignment="1">
      <alignment horizontal="center" vertical="center" wrapText="1"/>
    </xf>
    <xf numFmtId="0" fontId="26" fillId="7" borderId="9" xfId="4" applyFont="1" applyFill="1" applyBorder="1" applyAlignment="1">
      <alignment horizontal="center" vertical="center" wrapText="1"/>
    </xf>
    <xf numFmtId="0" fontId="14" fillId="29" borderId="24" xfId="4" applyFont="1" applyFill="1" applyBorder="1" applyAlignment="1">
      <alignment horizontal="center" vertical="center" wrapText="1"/>
    </xf>
    <xf numFmtId="44" fontId="13" fillId="5" borderId="6" xfId="2" applyFont="1" applyFill="1" applyBorder="1" applyAlignment="1">
      <alignment horizontal="center" vertical="center" wrapText="1"/>
    </xf>
    <xf numFmtId="0" fontId="60" fillId="13" borderId="0" xfId="0" applyFont="1" applyFill="1" applyAlignment="1">
      <alignment horizontal="center" vertical="center"/>
    </xf>
    <xf numFmtId="0" fontId="43" fillId="0" borderId="24" xfId="0" quotePrefix="1" applyFont="1" applyBorder="1" applyAlignment="1">
      <alignment horizontal="centerContinuous"/>
    </xf>
    <xf numFmtId="0" fontId="43" fillId="0" borderId="24" xfId="0" applyFont="1" applyBorder="1" applyAlignment="1">
      <alignment horizontal="centerContinuous"/>
    </xf>
    <xf numFmtId="0" fontId="0" fillId="0" borderId="0" xfId="0" applyFill="1"/>
    <xf numFmtId="0" fontId="0" fillId="7" borderId="0" xfId="0" applyFill="1" applyAlignment="1">
      <alignment vertical="top" wrapText="1"/>
    </xf>
    <xf numFmtId="0" fontId="60" fillId="29" borderId="0" xfId="0" applyFont="1" applyFill="1" applyAlignment="1">
      <alignment horizontal="center" vertical="center"/>
    </xf>
    <xf numFmtId="0" fontId="60" fillId="18" borderId="0" xfId="0" applyFont="1" applyFill="1" applyAlignment="1">
      <alignment horizontal="center" vertical="center"/>
    </xf>
    <xf numFmtId="0" fontId="0" fillId="7" borderId="0" xfId="0" applyFill="1" applyAlignment="1">
      <alignment wrapText="1"/>
    </xf>
    <xf numFmtId="0" fontId="60" fillId="16" borderId="0" xfId="0" applyFont="1" applyFill="1" applyAlignment="1">
      <alignment horizontal="center" vertical="center"/>
    </xf>
    <xf numFmtId="0" fontId="60" fillId="0" borderId="0" xfId="0" applyFont="1" applyAlignment="1">
      <alignment vertical="center"/>
    </xf>
    <xf numFmtId="0" fontId="61" fillId="14" borderId="0" xfId="0" applyFont="1" applyFill="1" applyAlignment="1">
      <alignment horizontal="center" vertical="center"/>
    </xf>
    <xf numFmtId="0" fontId="0" fillId="7" borderId="10" xfId="0" applyFill="1" applyBorder="1"/>
    <xf numFmtId="0" fontId="0" fillId="7" borderId="11" xfId="0" applyFill="1" applyBorder="1"/>
    <xf numFmtId="0" fontId="0" fillId="7" borderId="12" xfId="0" applyFill="1" applyBorder="1"/>
    <xf numFmtId="0" fontId="12" fillId="0" borderId="0" xfId="4" applyFont="1" applyAlignment="1">
      <alignment horizontal="right" vertical="center" indent="1"/>
    </xf>
    <xf numFmtId="0" fontId="46" fillId="0" borderId="0" xfId="4" applyFont="1" applyAlignment="1">
      <alignment horizontal="right" vertical="center"/>
    </xf>
    <xf numFmtId="0" fontId="28" fillId="7" borderId="10" xfId="0" applyFont="1" applyFill="1" applyBorder="1" applyAlignment="1">
      <alignment horizontal="center"/>
    </xf>
    <xf numFmtId="0" fontId="0" fillId="7" borderId="11" xfId="0" applyFill="1" applyBorder="1" applyAlignment="1">
      <alignment horizontal="left"/>
    </xf>
    <xf numFmtId="0" fontId="45" fillId="7" borderId="11" xfId="0" applyFont="1" applyFill="1" applyBorder="1"/>
    <xf numFmtId="0" fontId="7" fillId="7" borderId="11" xfId="0" applyFont="1" applyFill="1" applyBorder="1" applyAlignment="1">
      <alignment wrapText="1"/>
    </xf>
    <xf numFmtId="0" fontId="7" fillId="7" borderId="11" xfId="0" applyFont="1" applyFill="1" applyBorder="1"/>
    <xf numFmtId="0" fontId="27" fillId="7" borderId="11" xfId="0" applyFont="1" applyFill="1" applyBorder="1"/>
    <xf numFmtId="0" fontId="13" fillId="7" borderId="11" xfId="0" applyFont="1" applyFill="1" applyBorder="1"/>
    <xf numFmtId="0" fontId="5" fillId="7" borderId="11" xfId="0" applyFont="1" applyFill="1" applyBorder="1"/>
    <xf numFmtId="6" fontId="5" fillId="7" borderId="11" xfId="0" applyNumberFormat="1" applyFont="1" applyFill="1" applyBorder="1"/>
    <xf numFmtId="166" fontId="0" fillId="7" borderId="11" xfId="0" applyNumberFormat="1" applyFill="1" applyBorder="1" applyAlignment="1">
      <alignment horizontal="left"/>
    </xf>
    <xf numFmtId="0" fontId="9" fillId="0" borderId="0" xfId="4" applyFont="1" applyAlignment="1">
      <alignment horizontal="centerContinuous"/>
    </xf>
    <xf numFmtId="0" fontId="13" fillId="0" borderId="0" xfId="4" applyFont="1" applyAlignment="1">
      <alignment horizontal="centerContinuous"/>
    </xf>
    <xf numFmtId="0" fontId="9" fillId="5" borderId="0" xfId="4" applyFont="1" applyFill="1"/>
    <xf numFmtId="0" fontId="9" fillId="0" borderId="10" xfId="4" applyFont="1" applyBorder="1"/>
    <xf numFmtId="0" fontId="9" fillId="6" borderId="10" xfId="4" applyFont="1" applyFill="1" applyBorder="1" applyAlignment="1">
      <alignment horizontal="center"/>
    </xf>
    <xf numFmtId="0" fontId="9" fillId="0" borderId="0" xfId="4" applyFont="1" applyAlignment="1">
      <alignment horizontal="center"/>
    </xf>
    <xf numFmtId="0" fontId="8" fillId="0" borderId="0" xfId="4" applyFont="1" applyAlignment="1">
      <alignment horizontal="right" vertical="center" indent="1"/>
    </xf>
    <xf numFmtId="0" fontId="5" fillId="2" borderId="6" xfId="4" applyFont="1" applyFill="1" applyBorder="1" applyAlignment="1" applyProtection="1">
      <alignment horizontal="center" vertical="center" wrapText="1"/>
      <protection locked="0"/>
    </xf>
    <xf numFmtId="0" fontId="19" fillId="4" borderId="0" xfId="6" applyNumberFormat="1" applyFont="1" applyFill="1" applyBorder="1" applyAlignment="1" applyProtection="1">
      <alignment horizontal="center" wrapText="1"/>
      <protection locked="0"/>
    </xf>
    <xf numFmtId="44" fontId="19" fillId="4" borderId="0" xfId="5" applyFont="1" applyFill="1" applyBorder="1" applyAlignment="1" applyProtection="1">
      <alignment horizontal="center" wrapText="1"/>
      <protection locked="0"/>
    </xf>
    <xf numFmtId="9" fontId="1" fillId="5" borderId="0" xfId="3" applyFont="1" applyFill="1" applyBorder="1"/>
    <xf numFmtId="9" fontId="1" fillId="5" borderId="0" xfId="3" applyFont="1" applyFill="1"/>
    <xf numFmtId="9" fontId="1" fillId="24" borderId="11" xfId="3" applyFont="1" applyFill="1" applyBorder="1"/>
    <xf numFmtId="44" fontId="23" fillId="23" borderId="8" xfId="5" applyFont="1" applyFill="1" applyBorder="1" applyAlignment="1" applyProtection="1">
      <alignment horizontal="center"/>
    </xf>
    <xf numFmtId="44" fontId="22" fillId="22" borderId="16" xfId="5" applyFont="1" applyFill="1" applyBorder="1" applyAlignment="1" applyProtection="1">
      <alignment horizontal="center"/>
    </xf>
    <xf numFmtId="44" fontId="22" fillId="22" borderId="8" xfId="5" applyFont="1" applyFill="1" applyBorder="1" applyAlignment="1" applyProtection="1">
      <alignment horizontal="center"/>
    </xf>
    <xf numFmtId="167" fontId="0" fillId="0" borderId="0" xfId="0" applyNumberFormat="1"/>
    <xf numFmtId="9" fontId="0" fillId="0" borderId="8" xfId="3" applyFont="1" applyFill="1" applyBorder="1" applyAlignment="1">
      <alignment horizontal="center"/>
    </xf>
    <xf numFmtId="44" fontId="0" fillId="5" borderId="0" xfId="5" applyFont="1" applyFill="1" applyBorder="1"/>
    <xf numFmtId="44" fontId="1" fillId="5" borderId="0" xfId="5" applyFont="1" applyFill="1" applyBorder="1"/>
    <xf numFmtId="44" fontId="1" fillId="5" borderId="0" xfId="5" applyFont="1" applyFill="1"/>
    <xf numFmtId="44" fontId="1" fillId="24" borderId="11" xfId="5" applyFont="1" applyFill="1" applyBorder="1"/>
    <xf numFmtId="44" fontId="1" fillId="5" borderId="0" xfId="5" applyFont="1" applyFill="1" applyBorder="1" applyAlignment="1">
      <alignment horizontal="center"/>
    </xf>
    <xf numFmtId="44" fontId="1" fillId="5" borderId="0" xfId="5" applyFont="1" applyFill="1" applyAlignment="1">
      <alignment horizontal="center"/>
    </xf>
    <xf numFmtId="44" fontId="1" fillId="24" borderId="11" xfId="5" applyFont="1" applyFill="1" applyBorder="1" applyAlignment="1">
      <alignment horizontal="center"/>
    </xf>
    <xf numFmtId="44" fontId="23" fillId="22" borderId="16" xfId="5" applyFont="1" applyFill="1" applyBorder="1" applyAlignment="1" applyProtection="1">
      <alignment horizontal="center"/>
    </xf>
    <xf numFmtId="44" fontId="23" fillId="22" borderId="8" xfId="5" applyFont="1" applyFill="1" applyBorder="1" applyAlignment="1" applyProtection="1">
      <alignment horizontal="center"/>
    </xf>
    <xf numFmtId="9" fontId="22" fillId="0" borderId="8" xfId="3" applyFont="1" applyFill="1" applyBorder="1" applyAlignment="1" applyProtection="1">
      <alignment horizontal="center"/>
      <protection locked="0"/>
    </xf>
    <xf numFmtId="44" fontId="0" fillId="15" borderId="18" xfId="5" applyFont="1" applyFill="1" applyBorder="1"/>
    <xf numFmtId="44" fontId="22" fillId="0" borderId="29" xfId="5" applyFont="1" applyFill="1" applyBorder="1" applyAlignment="1" applyProtection="1">
      <alignment horizontal="center"/>
      <protection locked="0"/>
    </xf>
    <xf numFmtId="44" fontId="1" fillId="22" borderId="18" xfId="5" applyFont="1" applyFill="1" applyBorder="1" applyAlignment="1">
      <alignment horizontal="center"/>
    </xf>
    <xf numFmtId="44" fontId="1" fillId="22" borderId="17" xfId="5" applyFont="1" applyFill="1" applyBorder="1" applyAlignment="1">
      <alignment horizontal="center"/>
    </xf>
    <xf numFmtId="44" fontId="1" fillId="22" borderId="16" xfId="5" applyFont="1" applyFill="1" applyBorder="1" applyAlignment="1">
      <alignment horizontal="center"/>
    </xf>
    <xf numFmtId="44" fontId="1" fillId="22" borderId="8" xfId="5" applyFont="1" applyFill="1" applyBorder="1" applyAlignment="1">
      <alignment horizontal="center"/>
    </xf>
    <xf numFmtId="44" fontId="1" fillId="0" borderId="0" xfId="5" applyFont="1" applyBorder="1" applyAlignment="1">
      <alignment horizontal="center"/>
    </xf>
    <xf numFmtId="44" fontId="25" fillId="5" borderId="0" xfId="5" applyFont="1" applyFill="1" applyBorder="1" applyAlignment="1" applyProtection="1">
      <alignment horizontal="center"/>
    </xf>
    <xf numFmtId="0" fontId="57" fillId="27" borderId="18" xfId="0" applyFont="1" applyFill="1" applyBorder="1"/>
    <xf numFmtId="0" fontId="57" fillId="27" borderId="16" xfId="0" applyFont="1" applyFill="1" applyBorder="1"/>
    <xf numFmtId="0" fontId="0" fillId="30" borderId="29" xfId="0" applyFill="1" applyBorder="1"/>
    <xf numFmtId="0" fontId="62" fillId="4" borderId="0" xfId="0" applyFont="1" applyFill="1" applyAlignment="1">
      <alignment horizontal="center" wrapText="1"/>
    </xf>
    <xf numFmtId="0" fontId="3" fillId="30" borderId="29" xfId="0" applyFont="1" applyFill="1" applyBorder="1"/>
    <xf numFmtId="44" fontId="3" fillId="0" borderId="0" xfId="0" applyNumberFormat="1" applyFont="1"/>
    <xf numFmtId="44" fontId="3" fillId="0" borderId="0" xfId="5" applyFont="1" applyFill="1"/>
    <xf numFmtId="0" fontId="1" fillId="30" borderId="29" xfId="0" applyFont="1" applyFill="1" applyBorder="1"/>
    <xf numFmtId="0" fontId="2" fillId="30" borderId="29" xfId="0" applyFont="1" applyFill="1" applyBorder="1"/>
    <xf numFmtId="2" fontId="25" fillId="0" borderId="0" xfId="0" applyNumberFormat="1" applyFont="1" applyAlignment="1">
      <alignment horizontal="center"/>
    </xf>
    <xf numFmtId="0" fontId="3" fillId="0" borderId="29" xfId="0" applyFont="1" applyBorder="1"/>
    <xf numFmtId="0" fontId="41" fillId="0" borderId="0" xfId="0" applyFont="1" applyAlignment="1" applyProtection="1">
      <alignment horizontal="right"/>
      <protection locked="0"/>
    </xf>
    <xf numFmtId="166" fontId="41" fillId="0" borderId="0" xfId="1" applyNumberFormat="1" applyFont="1" applyAlignment="1" applyProtection="1">
      <alignment horizontal="left"/>
      <protection locked="0"/>
    </xf>
    <xf numFmtId="0" fontId="0" fillId="0" borderId="0" xfId="0" applyProtection="1"/>
    <xf numFmtId="0" fontId="41" fillId="0" borderId="0" xfId="0" applyFont="1" applyAlignment="1" applyProtection="1">
      <alignment horizontal="right"/>
    </xf>
    <xf numFmtId="0" fontId="16" fillId="0" borderId="0" xfId="0" applyFont="1" applyProtection="1"/>
    <xf numFmtId="0" fontId="63" fillId="0" borderId="0" xfId="0" applyFont="1" applyProtection="1"/>
    <xf numFmtId="0" fontId="64" fillId="0" borderId="0" xfId="0" applyFont="1" applyProtection="1"/>
    <xf numFmtId="0" fontId="44" fillId="22" borderId="0" xfId="0" applyFont="1" applyFill="1" applyAlignment="1" applyProtection="1">
      <alignment horizontal="centerContinuous" vertical="center"/>
    </xf>
    <xf numFmtId="0" fontId="65" fillId="22" borderId="0" xfId="0" applyFont="1" applyFill="1" applyAlignment="1" applyProtection="1">
      <alignment horizontal="centerContinuous" vertical="center"/>
    </xf>
    <xf numFmtId="0" fontId="44" fillId="0" borderId="0" xfId="0" applyFont="1" applyAlignment="1" applyProtection="1">
      <alignment vertical="center"/>
    </xf>
    <xf numFmtId="0" fontId="52" fillId="2" borderId="25" xfId="0" applyFont="1" applyFill="1" applyBorder="1" applyAlignment="1" applyProtection="1">
      <alignment horizontal="centerContinuous"/>
    </xf>
    <xf numFmtId="0" fontId="52" fillId="2" borderId="26" xfId="0" applyFont="1" applyFill="1" applyBorder="1" applyAlignment="1" applyProtection="1">
      <alignment horizontal="centerContinuous"/>
    </xf>
    <xf numFmtId="0" fontId="52" fillId="2" borderId="27" xfId="0" applyFont="1" applyFill="1" applyBorder="1" applyAlignment="1" applyProtection="1">
      <alignment horizontal="centerContinuous"/>
    </xf>
    <xf numFmtId="0" fontId="66" fillId="2" borderId="26" xfId="0" applyFont="1" applyFill="1" applyBorder="1" applyAlignment="1" applyProtection="1">
      <alignment horizontal="centerContinuous"/>
    </xf>
    <xf numFmtId="0" fontId="43" fillId="0" borderId="0" xfId="0" applyFont="1" applyProtection="1"/>
    <xf numFmtId="0" fontId="0" fillId="2" borderId="19" xfId="0" applyFill="1" applyBorder="1" applyProtection="1"/>
    <xf numFmtId="0" fontId="0" fillId="2" borderId="0" xfId="0" applyFill="1" applyProtection="1"/>
    <xf numFmtId="0" fontId="17" fillId="2" borderId="0" xfId="0" applyFont="1" applyFill="1" applyAlignment="1" applyProtection="1">
      <alignment horizontal="center"/>
    </xf>
    <xf numFmtId="0" fontId="0" fillId="2" borderId="20" xfId="0" applyFill="1" applyBorder="1" applyProtection="1"/>
    <xf numFmtId="0" fontId="0" fillId="2" borderId="0" xfId="0" applyFill="1" applyAlignment="1" applyProtection="1">
      <alignment horizontal="center"/>
    </xf>
    <xf numFmtId="0" fontId="67" fillId="2" borderId="0" xfId="0" applyFont="1" applyFill="1" applyAlignment="1" applyProtection="1">
      <alignment horizontal="center"/>
    </xf>
    <xf numFmtId="0" fontId="18" fillId="2" borderId="0" xfId="0" applyFont="1" applyFill="1" applyProtection="1"/>
    <xf numFmtId="44" fontId="18" fillId="2" borderId="0" xfId="5" applyFont="1" applyFill="1" applyAlignment="1" applyProtection="1">
      <alignment horizontal="center"/>
    </xf>
    <xf numFmtId="44" fontId="68" fillId="2" borderId="0" xfId="5" applyFont="1" applyFill="1" applyAlignment="1" applyProtection="1">
      <alignment horizontal="center"/>
    </xf>
    <xf numFmtId="0" fontId="19" fillId="4" borderId="8" xfId="0" applyFont="1" applyFill="1" applyBorder="1" applyAlignment="1" applyProtection="1">
      <alignment horizontal="center" wrapText="1"/>
    </xf>
    <xf numFmtId="44" fontId="19" fillId="4" borderId="8" xfId="5" applyFont="1" applyFill="1" applyBorder="1" applyAlignment="1" applyProtection="1">
      <alignment horizontal="center" wrapText="1"/>
    </xf>
    <xf numFmtId="44" fontId="19" fillId="2" borderId="0" xfId="5" applyFont="1" applyFill="1" applyAlignment="1" applyProtection="1">
      <alignment horizontal="center" wrapText="1"/>
    </xf>
    <xf numFmtId="44" fontId="69" fillId="4" borderId="8" xfId="5" applyFont="1" applyFill="1" applyBorder="1" applyAlignment="1" applyProtection="1">
      <alignment horizontal="center" wrapText="1"/>
    </xf>
    <xf numFmtId="44" fontId="69" fillId="2" borderId="0" xfId="5" applyFont="1" applyFill="1" applyAlignment="1" applyProtection="1">
      <alignment horizontal="center" wrapText="1"/>
    </xf>
    <xf numFmtId="2" fontId="22" fillId="2" borderId="8" xfId="0" applyNumberFormat="1" applyFont="1" applyFill="1" applyBorder="1" applyAlignment="1" applyProtection="1">
      <alignment horizontal="center"/>
    </xf>
    <xf numFmtId="44" fontId="42" fillId="2" borderId="8" xfId="5" applyFont="1" applyFill="1" applyBorder="1" applyAlignment="1" applyProtection="1">
      <alignment horizontal="center"/>
    </xf>
    <xf numFmtId="44" fontId="22" fillId="2" borderId="8" xfId="5" applyFont="1" applyFill="1" applyBorder="1" applyAlignment="1" applyProtection="1">
      <alignment horizontal="center"/>
    </xf>
    <xf numFmtId="44" fontId="22" fillId="2" borderId="0" xfId="5" applyFont="1" applyFill="1" applyAlignment="1" applyProtection="1">
      <alignment horizontal="center"/>
    </xf>
    <xf numFmtId="44" fontId="70" fillId="2" borderId="8" xfId="5" applyFont="1" applyFill="1" applyBorder="1" applyAlignment="1" applyProtection="1">
      <alignment horizontal="center"/>
    </xf>
    <xf numFmtId="44" fontId="70" fillId="2" borderId="0" xfId="5" applyFont="1" applyFill="1" applyAlignment="1" applyProtection="1">
      <alignment horizontal="center"/>
    </xf>
    <xf numFmtId="0" fontId="64" fillId="2" borderId="0" xfId="0" applyFont="1" applyFill="1" applyProtection="1"/>
    <xf numFmtId="2" fontId="22" fillId="2" borderId="0" xfId="0" applyNumberFormat="1" applyFont="1" applyFill="1" applyAlignment="1" applyProtection="1">
      <alignment horizontal="center"/>
    </xf>
    <xf numFmtId="0" fontId="18" fillId="2" borderId="0" xfId="0" applyFont="1" applyFill="1" applyAlignment="1" applyProtection="1">
      <alignment horizontal="center"/>
    </xf>
    <xf numFmtId="0" fontId="0" fillId="2" borderId="21" xfId="0" applyFill="1" applyBorder="1" applyProtection="1"/>
    <xf numFmtId="2" fontId="22" fillId="2" borderId="24" xfId="0" applyNumberFormat="1" applyFont="1" applyFill="1" applyBorder="1" applyAlignment="1" applyProtection="1">
      <alignment horizontal="center"/>
    </xf>
    <xf numFmtId="44" fontId="25" fillId="2" borderId="24" xfId="5" applyFont="1" applyFill="1" applyBorder="1" applyAlignment="1" applyProtection="1">
      <alignment horizontal="center"/>
    </xf>
    <xf numFmtId="0" fontId="0" fillId="2" borderId="22" xfId="0" applyFill="1" applyBorder="1" applyProtection="1"/>
    <xf numFmtId="0" fontId="0" fillId="2" borderId="24" xfId="0" applyFill="1" applyBorder="1" applyProtection="1"/>
    <xf numFmtId="44" fontId="69" fillId="2" borderId="24" xfId="5" applyFont="1" applyFill="1" applyBorder="1" applyAlignment="1" applyProtection="1">
      <alignment horizontal="center"/>
    </xf>
    <xf numFmtId="0" fontId="52" fillId="6" borderId="25" xfId="0" applyFont="1" applyFill="1" applyBorder="1" applyAlignment="1" applyProtection="1">
      <alignment horizontal="centerContinuous"/>
    </xf>
    <xf numFmtId="0" fontId="52" fillId="6" borderId="26" xfId="0" applyFont="1" applyFill="1" applyBorder="1" applyAlignment="1" applyProtection="1">
      <alignment horizontal="centerContinuous"/>
    </xf>
    <xf numFmtId="0" fontId="52" fillId="6" borderId="27" xfId="0" applyFont="1" applyFill="1" applyBorder="1" applyAlignment="1" applyProtection="1">
      <alignment horizontal="centerContinuous"/>
    </xf>
    <xf numFmtId="0" fontId="66" fillId="6" borderId="26" xfId="0" applyFont="1" applyFill="1" applyBorder="1" applyAlignment="1" applyProtection="1">
      <alignment horizontal="centerContinuous"/>
    </xf>
    <xf numFmtId="0" fontId="0" fillId="6" borderId="19" xfId="0" applyFill="1" applyBorder="1" applyProtection="1"/>
    <xf numFmtId="0" fontId="0" fillId="6" borderId="0" xfId="0" applyFill="1" applyAlignment="1" applyProtection="1">
      <alignment horizontal="center"/>
    </xf>
    <xf numFmtId="0" fontId="17" fillId="6" borderId="0" xfId="0" applyFont="1" applyFill="1" applyAlignment="1" applyProtection="1">
      <alignment horizontal="center"/>
    </xf>
    <xf numFmtId="0" fontId="0" fillId="6" borderId="20" xfId="0" applyFill="1" applyBorder="1" applyProtection="1"/>
    <xf numFmtId="0" fontId="67" fillId="6" borderId="0" xfId="0" applyFont="1" applyFill="1" applyAlignment="1" applyProtection="1">
      <alignment horizontal="center"/>
    </xf>
    <xf numFmtId="44" fontId="18" fillId="6" borderId="0" xfId="5" applyFont="1" applyFill="1" applyAlignment="1" applyProtection="1">
      <alignment horizontal="center"/>
    </xf>
    <xf numFmtId="44" fontId="68" fillId="6" borderId="0" xfId="5" applyFont="1" applyFill="1" applyAlignment="1" applyProtection="1">
      <alignment horizontal="center"/>
    </xf>
    <xf numFmtId="0" fontId="0" fillId="6" borderId="0" xfId="0" applyFill="1" applyProtection="1"/>
    <xf numFmtId="44" fontId="19" fillId="6" borderId="0" xfId="5" applyFont="1" applyFill="1" applyAlignment="1" applyProtection="1">
      <alignment horizontal="center" wrapText="1"/>
    </xf>
    <xf numFmtId="44" fontId="69" fillId="6" borderId="0" xfId="5" applyFont="1" applyFill="1" applyAlignment="1" applyProtection="1">
      <alignment horizontal="center" wrapText="1"/>
    </xf>
    <xf numFmtId="2" fontId="22" fillId="6" borderId="8" xfId="0" applyNumberFormat="1" applyFont="1" applyFill="1" applyBorder="1" applyAlignment="1" applyProtection="1">
      <alignment horizontal="center"/>
    </xf>
    <xf numFmtId="44" fontId="42" fillId="6" borderId="8" xfId="5" applyFont="1" applyFill="1" applyBorder="1" applyAlignment="1" applyProtection="1">
      <alignment horizontal="center"/>
    </xf>
    <xf numFmtId="44" fontId="22" fillId="6" borderId="8" xfId="5" applyFont="1" applyFill="1" applyBorder="1" applyAlignment="1" applyProtection="1">
      <alignment horizontal="center"/>
    </xf>
    <xf numFmtId="44" fontId="22" fillId="6" borderId="0" xfId="5" applyFont="1" applyFill="1" applyAlignment="1" applyProtection="1">
      <alignment horizontal="center"/>
    </xf>
    <xf numFmtId="44" fontId="70" fillId="6" borderId="8" xfId="5" applyFont="1" applyFill="1" applyBorder="1" applyAlignment="1" applyProtection="1">
      <alignment horizontal="center"/>
    </xf>
    <xf numFmtId="44" fontId="70" fillId="6" borderId="0" xfId="5" applyFont="1" applyFill="1" applyAlignment="1" applyProtection="1">
      <alignment horizontal="center"/>
    </xf>
    <xf numFmtId="0" fontId="18" fillId="6" borderId="0" xfId="0" applyFont="1" applyFill="1" applyAlignment="1" applyProtection="1">
      <alignment horizontal="center"/>
    </xf>
    <xf numFmtId="0" fontId="64" fillId="6" borderId="0" xfId="0" applyFont="1" applyFill="1" applyProtection="1"/>
    <xf numFmtId="2" fontId="22" fillId="6" borderId="0" xfId="0" applyNumberFormat="1" applyFont="1" applyFill="1" applyAlignment="1" applyProtection="1">
      <alignment horizontal="center"/>
    </xf>
    <xf numFmtId="0" fontId="0" fillId="6" borderId="21" xfId="0" applyFill="1" applyBorder="1" applyProtection="1"/>
    <xf numFmtId="0" fontId="0" fillId="6" borderId="24" xfId="0" applyFill="1" applyBorder="1" applyProtection="1"/>
    <xf numFmtId="0" fontId="0" fillId="6" borderId="22" xfId="0" applyFill="1" applyBorder="1" applyProtection="1"/>
    <xf numFmtId="0" fontId="64" fillId="6" borderId="24" xfId="0" applyFont="1" applyFill="1" applyBorder="1" applyProtection="1"/>
    <xf numFmtId="0" fontId="44" fillId="21" borderId="0" xfId="0" applyFont="1" applyFill="1" applyAlignment="1" applyProtection="1">
      <alignment horizontal="centerContinuous" vertical="center"/>
    </xf>
    <xf numFmtId="0" fontId="65" fillId="21" borderId="0" xfId="0" applyFont="1" applyFill="1" applyAlignment="1" applyProtection="1">
      <alignment horizontal="centerContinuous" vertical="center"/>
    </xf>
    <xf numFmtId="0" fontId="44" fillId="7" borderId="0" xfId="0" applyFont="1" applyFill="1" applyAlignment="1" applyProtection="1">
      <alignment horizontal="centerContinuous" vertical="center"/>
    </xf>
    <xf numFmtId="0" fontId="65" fillId="7" borderId="0" xfId="0" applyFont="1" applyFill="1" applyAlignment="1" applyProtection="1">
      <alignment horizontal="centerContinuous" vertical="center"/>
    </xf>
    <xf numFmtId="0" fontId="44" fillId="15" borderId="0" xfId="0" applyFont="1" applyFill="1" applyAlignment="1" applyProtection="1">
      <alignment horizontal="centerContinuous" vertical="center"/>
    </xf>
    <xf numFmtId="0" fontId="65" fillId="15" borderId="0" xfId="0" applyFont="1" applyFill="1" applyAlignment="1" applyProtection="1">
      <alignment horizontal="centerContinuous" vertical="center"/>
    </xf>
    <xf numFmtId="44" fontId="70" fillId="6" borderId="8" xfId="5" applyNumberFormat="1" applyFont="1" applyFill="1" applyBorder="1" applyAlignment="1" applyProtection="1">
      <alignment horizontal="center"/>
    </xf>
    <xf numFmtId="44" fontId="22" fillId="4" borderId="8" xfId="5" applyFont="1" applyFill="1" applyBorder="1" applyAlignment="1" applyProtection="1">
      <alignment horizontal="center"/>
    </xf>
    <xf numFmtId="0" fontId="0" fillId="7" borderId="25" xfId="0" applyFill="1" applyBorder="1" applyProtection="1"/>
    <xf numFmtId="0" fontId="0" fillId="7" borderId="21" xfId="0" applyFill="1" applyBorder="1" applyProtection="1"/>
    <xf numFmtId="0" fontId="0" fillId="7" borderId="24" xfId="0" applyFill="1" applyBorder="1" applyProtection="1"/>
    <xf numFmtId="0" fontId="3" fillId="7" borderId="26" xfId="0" applyFont="1" applyFill="1" applyBorder="1" applyAlignment="1" applyProtection="1">
      <alignment horizontal="right"/>
    </xf>
    <xf numFmtId="44" fontId="0" fillId="7" borderId="27" xfId="2" applyFont="1" applyFill="1" applyBorder="1" applyProtection="1"/>
    <xf numFmtId="44" fontId="0" fillId="7" borderId="22" xfId="2" applyFont="1" applyFill="1" applyBorder="1" applyProtection="1"/>
    <xf numFmtId="0" fontId="43" fillId="7" borderId="3" xfId="0" applyFont="1" applyFill="1" applyBorder="1" applyAlignment="1" applyProtection="1">
      <alignment horizontal="right"/>
    </xf>
    <xf numFmtId="44" fontId="43" fillId="7" borderId="4" xfId="2" applyFont="1" applyFill="1" applyBorder="1" applyProtection="1"/>
    <xf numFmtId="0" fontId="0" fillId="0" borderId="0" xfId="0" quotePrefix="1"/>
    <xf numFmtId="0" fontId="72" fillId="0" borderId="0" xfId="0" applyFont="1"/>
    <xf numFmtId="44" fontId="72" fillId="0" borderId="0" xfId="0" applyNumberFormat="1" applyFont="1"/>
    <xf numFmtId="164" fontId="62" fillId="14" borderId="0" xfId="1" applyNumberFormat="1" applyFont="1" applyFill="1" applyAlignment="1">
      <alignment horizontal="centerContinuous"/>
    </xf>
    <xf numFmtId="164" fontId="73" fillId="14" borderId="0" xfId="1" applyNumberFormat="1" applyFont="1" applyFill="1" applyAlignment="1">
      <alignment horizontal="centerContinuous"/>
    </xf>
    <xf numFmtId="164" fontId="74" fillId="14" borderId="0" xfId="1" applyNumberFormat="1" applyFont="1" applyFill="1" applyAlignment="1">
      <alignment horizontal="center"/>
    </xf>
    <xf numFmtId="164" fontId="73" fillId="14" borderId="0" xfId="1" applyNumberFormat="1" applyFont="1" applyFill="1"/>
    <xf numFmtId="0" fontId="17" fillId="0" borderId="0" xfId="0" applyFont="1" applyAlignment="1">
      <alignment horizontal="left"/>
    </xf>
    <xf numFmtId="166" fontId="5" fillId="2" borderId="5" xfId="1" applyNumberFormat="1" applyFont="1" applyFill="1" applyBorder="1" applyAlignment="1" applyProtection="1">
      <alignment horizontal="center" vertical="center"/>
      <protection locked="0"/>
    </xf>
    <xf numFmtId="0" fontId="7" fillId="7" borderId="12" xfId="4" applyFont="1" applyFill="1" applyBorder="1" applyAlignment="1">
      <alignment horizontal="centerContinuous"/>
    </xf>
    <xf numFmtId="0" fontId="5" fillId="6" borderId="22" xfId="4" applyFont="1" applyFill="1" applyBorder="1" applyAlignment="1">
      <alignment horizontal="center"/>
    </xf>
    <xf numFmtId="0" fontId="44" fillId="8" borderId="0" xfId="0" applyFont="1" applyFill="1" applyAlignment="1" applyProtection="1">
      <alignment horizontal="centerContinuous" vertical="center"/>
    </xf>
    <xf numFmtId="0" fontId="65" fillId="8" borderId="0" xfId="0" applyFont="1" applyFill="1" applyAlignment="1" applyProtection="1">
      <alignment horizontal="centerContinuous" vertical="center"/>
    </xf>
    <xf numFmtId="44" fontId="22" fillId="22" borderId="17" xfId="5" applyFont="1" applyFill="1" applyBorder="1" applyAlignment="1" applyProtection="1">
      <alignment horizontal="center"/>
      <protection locked="0"/>
    </xf>
    <xf numFmtId="0" fontId="19" fillId="4" borderId="28" xfId="0" applyFont="1" applyFill="1" applyBorder="1" applyAlignment="1" applyProtection="1">
      <alignment horizontal="center" wrapText="1"/>
      <protection locked="0"/>
    </xf>
    <xf numFmtId="44" fontId="22" fillId="0" borderId="0" xfId="5" applyFont="1" applyFill="1" applyBorder="1" applyAlignment="1" applyProtection="1">
      <alignment horizontal="center"/>
      <protection locked="0"/>
    </xf>
    <xf numFmtId="9" fontId="0" fillId="0" borderId="0" xfId="3" applyFont="1"/>
    <xf numFmtId="0" fontId="3" fillId="31" borderId="8" xfId="0" applyFont="1" applyFill="1" applyBorder="1"/>
    <xf numFmtId="0" fontId="3" fillId="28" borderId="8" xfId="0" applyFont="1" applyFill="1" applyBorder="1" applyAlignment="1">
      <alignment horizontal="center"/>
    </xf>
    <xf numFmtId="0" fontId="0" fillId="24" borderId="26" xfId="0" applyFill="1" applyBorder="1"/>
    <xf numFmtId="44" fontId="22" fillId="28" borderId="8" xfId="5" applyFont="1" applyFill="1" applyBorder="1" applyAlignment="1" applyProtection="1">
      <alignment horizontal="center" wrapText="1"/>
      <protection locked="0"/>
    </xf>
    <xf numFmtId="44" fontId="22" fillId="7" borderId="0" xfId="5" applyFont="1" applyFill="1" applyBorder="1" applyAlignment="1" applyProtection="1">
      <alignment horizontal="center" wrapText="1"/>
      <protection locked="0"/>
    </xf>
    <xf numFmtId="44" fontId="22" fillId="28" borderId="8" xfId="5" applyFont="1" applyFill="1" applyBorder="1" applyAlignment="1" applyProtection="1">
      <alignment horizontal="center"/>
      <protection locked="0"/>
    </xf>
    <xf numFmtId="44" fontId="22" fillId="31" borderId="8" xfId="5" applyFont="1" applyFill="1" applyBorder="1" applyAlignment="1" applyProtection="1">
      <alignment horizontal="center"/>
      <protection locked="0"/>
    </xf>
    <xf numFmtId="44" fontId="25" fillId="31" borderId="8" xfId="5" applyFont="1" applyFill="1" applyBorder="1" applyAlignment="1" applyProtection="1">
      <alignment horizontal="center"/>
      <protection locked="0"/>
    </xf>
    <xf numFmtId="44" fontId="22" fillId="28" borderId="8" xfId="5" applyFont="1" applyFill="1" applyBorder="1" applyAlignment="1" applyProtection="1">
      <alignment horizontal="center"/>
    </xf>
    <xf numFmtId="44" fontId="25" fillId="3" borderId="8" xfId="5" applyFont="1" applyFill="1" applyBorder="1" applyAlignment="1" applyProtection="1">
      <alignment horizontal="center"/>
      <protection locked="0"/>
    </xf>
    <xf numFmtId="44" fontId="3" fillId="0" borderId="0" xfId="5" applyFont="1"/>
    <xf numFmtId="44" fontId="0" fillId="0" borderId="0" xfId="5" applyFont="1" applyBorder="1"/>
    <xf numFmtId="44" fontId="22" fillId="28" borderId="16" xfId="5" applyFont="1" applyFill="1" applyBorder="1" applyAlignment="1" applyProtection="1">
      <alignment horizontal="center"/>
      <protection locked="0"/>
    </xf>
    <xf numFmtId="44" fontId="42" fillId="26" borderId="8" xfId="5" applyFont="1" applyFill="1" applyBorder="1" applyAlignment="1" applyProtection="1">
      <alignment horizontal="center"/>
      <protection locked="0"/>
    </xf>
    <xf numFmtId="44" fontId="23" fillId="28" borderId="8" xfId="5" applyFont="1" applyFill="1" applyBorder="1" applyAlignment="1" applyProtection="1">
      <alignment horizontal="center"/>
    </xf>
    <xf numFmtId="167" fontId="22" fillId="26" borderId="8" xfId="5" applyNumberFormat="1" applyFont="1" applyFill="1" applyBorder="1" applyAlignment="1" applyProtection="1">
      <alignment horizontal="center"/>
      <protection locked="0"/>
    </xf>
    <xf numFmtId="167" fontId="22" fillId="26" borderId="8" xfId="3" applyNumberFormat="1" applyFont="1" applyFill="1" applyBorder="1" applyAlignment="1" applyProtection="1">
      <alignment horizontal="center"/>
      <protection locked="0"/>
    </xf>
    <xf numFmtId="44" fontId="0" fillId="0" borderId="0" xfId="5" applyFont="1" applyFill="1"/>
    <xf numFmtId="44" fontId="23" fillId="28" borderId="8" xfId="5" applyFont="1" applyFill="1" applyBorder="1" applyAlignment="1" applyProtection="1">
      <alignment horizontal="center"/>
      <protection locked="0"/>
    </xf>
    <xf numFmtId="2" fontId="22" fillId="31" borderId="8" xfId="0" applyNumberFormat="1" applyFont="1" applyFill="1" applyBorder="1" applyAlignment="1">
      <alignment horizontal="center"/>
    </xf>
    <xf numFmtId="44" fontId="23" fillId="28" borderId="17" xfId="5" applyFont="1" applyFill="1" applyBorder="1" applyAlignment="1" applyProtection="1">
      <alignment horizontal="center"/>
      <protection locked="0"/>
    </xf>
    <xf numFmtId="44" fontId="23" fillId="28" borderId="17" xfId="5" applyFont="1" applyFill="1" applyBorder="1" applyAlignment="1" applyProtection="1">
      <alignment horizontal="center"/>
    </xf>
    <xf numFmtId="44" fontId="1" fillId="28" borderId="8" xfId="5" applyFont="1" applyFill="1" applyBorder="1" applyAlignment="1">
      <alignment horizontal="center"/>
    </xf>
    <xf numFmtId="44" fontId="22" fillId="28" borderId="17" xfId="5" applyFont="1" applyFill="1" applyBorder="1" applyAlignment="1" applyProtection="1">
      <alignment horizontal="center"/>
      <protection locked="0"/>
    </xf>
    <xf numFmtId="44" fontId="23" fillId="28" borderId="18" xfId="5" applyFont="1" applyFill="1" applyBorder="1" applyAlignment="1" applyProtection="1">
      <alignment horizontal="center"/>
      <protection locked="0"/>
    </xf>
    <xf numFmtId="44" fontId="22" fillId="28" borderId="17" xfId="5" applyFont="1" applyFill="1" applyBorder="1" applyAlignment="1" applyProtection="1">
      <alignment horizontal="center"/>
    </xf>
    <xf numFmtId="44" fontId="22" fillId="26" borderId="17" xfId="5" applyFont="1" applyFill="1" applyBorder="1" applyAlignment="1" applyProtection="1">
      <alignment horizontal="center"/>
      <protection locked="0"/>
    </xf>
    <xf numFmtId="0" fontId="3" fillId="31" borderId="8" xfId="0" applyFont="1" applyFill="1" applyBorder="1" applyAlignment="1">
      <alignment horizontal="center"/>
    </xf>
    <xf numFmtId="44" fontId="19" fillId="4" borderId="30" xfId="5" applyFont="1" applyFill="1" applyBorder="1" applyAlignment="1" applyProtection="1">
      <alignment horizontal="center" wrapText="1"/>
      <protection locked="0"/>
    </xf>
    <xf numFmtId="44" fontId="19" fillId="4" borderId="33" xfId="5" applyFont="1" applyFill="1" applyBorder="1" applyAlignment="1" applyProtection="1">
      <alignment horizontal="center" wrapText="1"/>
      <protection locked="0"/>
    </xf>
    <xf numFmtId="0" fontId="0" fillId="31" borderId="8" xfId="0" applyFill="1" applyBorder="1"/>
    <xf numFmtId="44" fontId="24" fillId="21" borderId="8" xfId="5" applyFont="1" applyFill="1" applyBorder="1"/>
    <xf numFmtId="44" fontId="0" fillId="15" borderId="8" xfId="5" applyFont="1" applyFill="1" applyBorder="1"/>
    <xf numFmtId="44" fontId="0" fillId="31" borderId="8" xfId="5" applyFont="1" applyFill="1" applyBorder="1"/>
    <xf numFmtId="9" fontId="1" fillId="31" borderId="8" xfId="3" applyFont="1" applyFill="1" applyBorder="1"/>
    <xf numFmtId="9" fontId="1" fillId="30" borderId="29" xfId="3" applyFont="1" applyFill="1" applyBorder="1"/>
    <xf numFmtId="9" fontId="22" fillId="28" borderId="8" xfId="3" applyFont="1" applyFill="1" applyBorder="1" applyAlignment="1" applyProtection="1">
      <alignment horizontal="center" wrapText="1"/>
      <protection locked="0"/>
    </xf>
    <xf numFmtId="44" fontId="3" fillId="0" borderId="0" xfId="5" applyFont="1" applyBorder="1"/>
    <xf numFmtId="9" fontId="0" fillId="0" borderId="17" xfId="3" applyFont="1" applyFill="1" applyBorder="1" applyAlignment="1">
      <alignment horizontal="center"/>
    </xf>
    <xf numFmtId="9" fontId="0" fillId="31" borderId="8" xfId="3" applyFont="1" applyFill="1" applyBorder="1" applyAlignment="1">
      <alignment horizontal="center"/>
    </xf>
    <xf numFmtId="9" fontId="0" fillId="30" borderId="8" xfId="3" applyFont="1" applyFill="1" applyBorder="1" applyAlignment="1">
      <alignment horizontal="center"/>
    </xf>
    <xf numFmtId="2" fontId="22" fillId="31" borderId="17" xfId="0" applyNumberFormat="1" applyFont="1" applyFill="1" applyBorder="1" applyAlignment="1">
      <alignment horizontal="center"/>
    </xf>
    <xf numFmtId="44" fontId="0" fillId="30" borderId="29" xfId="5" applyFont="1" applyFill="1" applyBorder="1"/>
    <xf numFmtId="44" fontId="1" fillId="31" borderId="8" xfId="5" applyFont="1" applyFill="1" applyBorder="1"/>
    <xf numFmtId="44" fontId="1" fillId="30" borderId="29" xfId="5" applyFont="1" applyFill="1" applyBorder="1"/>
    <xf numFmtId="44" fontId="1" fillId="31" borderId="8" xfId="5" applyFont="1" applyFill="1" applyBorder="1" applyAlignment="1">
      <alignment horizontal="center"/>
    </xf>
    <xf numFmtId="44" fontId="1" fillId="30" borderId="29" xfId="5" applyFont="1" applyFill="1" applyBorder="1" applyAlignment="1">
      <alignment horizontal="center"/>
    </xf>
    <xf numFmtId="9" fontId="22" fillId="28" borderId="16" xfId="3" applyFont="1" applyFill="1" applyBorder="1" applyAlignment="1" applyProtection="1">
      <alignment horizontal="center"/>
      <protection locked="0"/>
    </xf>
    <xf numFmtId="168" fontId="3" fillId="0" borderId="0" xfId="5" applyNumberFormat="1" applyFont="1" applyFill="1"/>
    <xf numFmtId="9" fontId="22" fillId="0" borderId="17" xfId="3" applyFont="1" applyFill="1" applyBorder="1" applyAlignment="1" applyProtection="1">
      <alignment horizontal="center"/>
      <protection locked="0"/>
    </xf>
    <xf numFmtId="9" fontId="22" fillId="31" borderId="8" xfId="3" applyFont="1" applyFill="1" applyBorder="1" applyAlignment="1" applyProtection="1">
      <alignment horizontal="center"/>
      <protection locked="0"/>
    </xf>
    <xf numFmtId="2" fontId="23" fillId="31" borderId="17" xfId="0" applyNumberFormat="1" applyFont="1" applyFill="1" applyBorder="1" applyAlignment="1">
      <alignment horizontal="center"/>
    </xf>
    <xf numFmtId="0" fontId="1" fillId="31" borderId="8" xfId="0" applyFont="1" applyFill="1" applyBorder="1"/>
    <xf numFmtId="44" fontId="0" fillId="31" borderId="8" xfId="0" applyNumberFormat="1" applyFill="1" applyBorder="1"/>
    <xf numFmtId="9" fontId="0" fillId="31" borderId="8" xfId="0" applyNumberFormat="1" applyFill="1" applyBorder="1"/>
    <xf numFmtId="44" fontId="22" fillId="0" borderId="28" xfId="5" applyFont="1" applyFill="1" applyBorder="1" applyAlignment="1" applyProtection="1">
      <alignment horizontal="center"/>
      <protection locked="0"/>
    </xf>
    <xf numFmtId="9" fontId="22" fillId="28" borderId="8" xfId="3" applyFont="1" applyFill="1" applyBorder="1" applyAlignment="1" applyProtection="1">
      <alignment horizontal="center"/>
      <protection locked="0"/>
    </xf>
    <xf numFmtId="44" fontId="3" fillId="0" borderId="0" xfId="5" applyFont="1" applyBorder="1" applyAlignment="1">
      <alignment horizontal="center"/>
    </xf>
    <xf numFmtId="2" fontId="23" fillId="31" borderId="8" xfId="0" applyNumberFormat="1" applyFont="1" applyFill="1" applyBorder="1" applyAlignment="1">
      <alignment horizontal="center"/>
    </xf>
    <xf numFmtId="10" fontId="0" fillId="0" borderId="0" xfId="3" applyNumberFormat="1" applyFont="1"/>
    <xf numFmtId="2" fontId="25" fillId="31" borderId="8" xfId="0" applyNumberFormat="1" applyFont="1" applyFill="1" applyBorder="1" applyAlignment="1">
      <alignment horizontal="center"/>
    </xf>
    <xf numFmtId="0" fontId="5" fillId="13" borderId="0" xfId="4" applyFont="1" applyFill="1" applyAlignment="1">
      <alignment horizontal="center" vertical="center"/>
    </xf>
    <xf numFmtId="0" fontId="5" fillId="29" borderId="0" xfId="4" applyFont="1" applyFill="1" applyAlignment="1">
      <alignment horizontal="center" vertical="center"/>
    </xf>
    <xf numFmtId="0" fontId="5" fillId="18" borderId="0" xfId="4" applyFont="1" applyFill="1" applyAlignment="1">
      <alignment horizontal="center" vertical="center"/>
    </xf>
    <xf numFmtId="0" fontId="5" fillId="16" borderId="0" xfId="4" applyFont="1" applyFill="1" applyAlignment="1">
      <alignment horizontal="center" vertical="center"/>
    </xf>
    <xf numFmtId="0" fontId="6" fillId="14" borderId="0" xfId="4" applyFont="1" applyFill="1" applyAlignment="1">
      <alignment horizontal="center" vertical="center"/>
    </xf>
    <xf numFmtId="169" fontId="0" fillId="17" borderId="0" xfId="1" applyNumberFormat="1" applyFont="1" applyFill="1"/>
    <xf numFmtId="169" fontId="0" fillId="12" borderId="0" xfId="1" applyNumberFormat="1" applyFont="1" applyFill="1"/>
    <xf numFmtId="0" fontId="5" fillId="16" borderId="33" xfId="4" applyFont="1" applyFill="1" applyBorder="1" applyAlignment="1">
      <alignment horizontal="centerContinuous"/>
    </xf>
    <xf numFmtId="0" fontId="7" fillId="18" borderId="34" xfId="4" applyFont="1" applyFill="1" applyBorder="1" applyAlignment="1">
      <alignment horizontal="centerContinuous"/>
    </xf>
    <xf numFmtId="0" fontId="5" fillId="18" borderId="28" xfId="4" applyFont="1" applyFill="1" applyBorder="1" applyAlignment="1">
      <alignment vertical="center"/>
    </xf>
    <xf numFmtId="0" fontId="5" fillId="16" borderId="35" xfId="4" applyFont="1" applyFill="1" applyBorder="1" applyAlignment="1">
      <alignment vertical="center"/>
    </xf>
    <xf numFmtId="0" fontId="7" fillId="6" borderId="34" xfId="4" applyFont="1" applyFill="1" applyBorder="1" applyAlignment="1">
      <alignment horizontal="centerContinuous"/>
    </xf>
    <xf numFmtId="0" fontId="5" fillId="6" borderId="28" xfId="4" applyFont="1" applyFill="1" applyBorder="1" applyAlignment="1">
      <alignment vertical="center"/>
    </xf>
    <xf numFmtId="0" fontId="5" fillId="11" borderId="33" xfId="4" applyFont="1" applyFill="1" applyBorder="1" applyAlignment="1">
      <alignment horizontal="centerContinuous"/>
    </xf>
    <xf numFmtId="0" fontId="5" fillId="11" borderId="35" xfId="4" applyFont="1" applyFill="1" applyBorder="1" applyAlignment="1">
      <alignment vertical="center"/>
    </xf>
    <xf numFmtId="0" fontId="14" fillId="6" borderId="24" xfId="4" applyFont="1" applyFill="1" applyBorder="1" applyAlignment="1">
      <alignment horizontal="center" vertical="center" wrapText="1"/>
    </xf>
    <xf numFmtId="0" fontId="14" fillId="11" borderId="24" xfId="4" applyFont="1" applyFill="1" applyBorder="1" applyAlignment="1">
      <alignment horizontal="center" vertical="center" wrapText="1"/>
    </xf>
    <xf numFmtId="0" fontId="5" fillId="6" borderId="0" xfId="4" applyFont="1" applyFill="1" applyAlignment="1">
      <alignment horizontal="center" vertical="center"/>
    </xf>
    <xf numFmtId="0" fontId="5" fillId="11" borderId="0" xfId="4" applyFont="1" applyFill="1" applyAlignment="1">
      <alignment horizontal="center" vertical="center"/>
    </xf>
    <xf numFmtId="44" fontId="5" fillId="8" borderId="25" xfId="4" applyNumberFormat="1" applyFont="1" applyFill="1" applyBorder="1" applyAlignment="1">
      <alignment vertical="center"/>
    </xf>
    <xf numFmtId="44" fontId="5" fillId="8" borderId="19" xfId="4" applyNumberFormat="1" applyFont="1" applyFill="1" applyBorder="1" applyAlignment="1">
      <alignment vertical="center"/>
    </xf>
    <xf numFmtId="0" fontId="7" fillId="0" borderId="11" xfId="4" applyFont="1" applyBorder="1" applyAlignment="1">
      <alignment horizontal="center"/>
    </xf>
    <xf numFmtId="0" fontId="7" fillId="0" borderId="10" xfId="4" applyFont="1" applyBorder="1" applyAlignment="1">
      <alignment horizontal="center" vertical="center"/>
    </xf>
    <xf numFmtId="169" fontId="0" fillId="7" borderId="11" xfId="0" applyNumberFormat="1" applyFill="1" applyBorder="1" applyAlignment="1">
      <alignment horizontal="left"/>
    </xf>
    <xf numFmtId="44" fontId="5" fillId="0" borderId="6" xfId="4" applyNumberFormat="1" applyFont="1" applyBorder="1" applyAlignment="1">
      <alignment horizontal="center" vertical="center"/>
    </xf>
    <xf numFmtId="0" fontId="0" fillId="0" borderId="23" xfId="0" applyBorder="1" applyAlignment="1">
      <alignment horizontal="center" vertical="center"/>
    </xf>
    <xf numFmtId="44" fontId="5" fillId="0" borderId="6" xfId="2" applyFont="1" applyBorder="1" applyAlignment="1">
      <alignment horizontal="center" vertical="center"/>
    </xf>
    <xf numFmtId="44" fontId="8" fillId="0" borderId="6" xfId="4" applyNumberFormat="1" applyFont="1" applyBorder="1" applyAlignment="1">
      <alignment horizontal="center" vertical="center"/>
    </xf>
    <xf numFmtId="0" fontId="5" fillId="9" borderId="1" xfId="4" applyFont="1" applyFill="1" applyBorder="1" applyAlignment="1" applyProtection="1">
      <alignment horizontal="center"/>
      <protection locked="0"/>
    </xf>
    <xf numFmtId="0" fontId="0" fillId="0" borderId="1" xfId="0" applyBorder="1" applyAlignment="1" applyProtection="1">
      <alignment horizontal="center"/>
      <protection locked="0"/>
    </xf>
    <xf numFmtId="0" fontId="0" fillId="0" borderId="1" xfId="0" applyBorder="1" applyProtection="1">
      <protection locked="0"/>
    </xf>
    <xf numFmtId="0" fontId="8" fillId="9" borderId="1" xfId="4" applyFont="1" applyFill="1" applyBorder="1" applyAlignment="1" applyProtection="1">
      <alignment horizontal="center"/>
      <protection locked="0"/>
    </xf>
    <xf numFmtId="0" fontId="5" fillId="0" borderId="0" xfId="4" applyFont="1" applyAlignment="1">
      <alignment horizontal="left"/>
    </xf>
    <xf numFmtId="0" fontId="9" fillId="0" borderId="0" xfId="4" applyFont="1" applyAlignment="1">
      <alignment horizontal="center" vertical="center" wrapText="1"/>
    </xf>
    <xf numFmtId="0" fontId="34" fillId="0" borderId="0" xfId="0" applyFont="1" applyAlignment="1">
      <alignment horizontal="center" vertical="center" wrapText="1"/>
    </xf>
    <xf numFmtId="0" fontId="37" fillId="9" borderId="1" xfId="0" applyFont="1" applyFill="1" applyBorder="1" applyAlignment="1" applyProtection="1">
      <alignment horizontal="center"/>
      <protection locked="0"/>
    </xf>
    <xf numFmtId="0" fontId="37" fillId="0" borderId="1" xfId="0" applyFont="1" applyBorder="1" applyAlignment="1" applyProtection="1">
      <alignment horizontal="center"/>
      <protection locked="0"/>
    </xf>
    <xf numFmtId="0" fontId="38" fillId="9" borderId="1" xfId="0" applyFont="1" applyFill="1" applyBorder="1" applyAlignment="1" applyProtection="1">
      <alignment horizontal="center"/>
      <protection locked="0"/>
    </xf>
    <xf numFmtId="0" fontId="7" fillId="9" borderId="1" xfId="4" applyFont="1" applyFill="1" applyBorder="1" applyAlignment="1" applyProtection="1">
      <alignment horizontal="center"/>
      <protection locked="0"/>
    </xf>
    <xf numFmtId="0" fontId="39" fillId="0" borderId="1" xfId="0" applyFont="1" applyBorder="1" applyProtection="1">
      <protection locked="0"/>
    </xf>
    <xf numFmtId="0" fontId="3" fillId="7" borderId="3" xfId="0" applyFont="1" applyFill="1" applyBorder="1" applyAlignment="1">
      <alignment horizontal="center"/>
    </xf>
    <xf numFmtId="0" fontId="0" fillId="0" borderId="4" xfId="0" applyBorder="1" applyAlignment="1">
      <alignment horizontal="center"/>
    </xf>
    <xf numFmtId="0" fontId="17" fillId="0" borderId="30" xfId="0" applyFont="1" applyBorder="1" applyAlignment="1">
      <alignment horizontal="left"/>
    </xf>
    <xf numFmtId="0" fontId="56" fillId="0" borderId="0" xfId="0" applyFont="1" applyAlignment="1">
      <alignment horizontal="left"/>
    </xf>
    <xf numFmtId="0" fontId="56" fillId="0" borderId="20" xfId="0" applyFont="1" applyBorder="1" applyAlignment="1">
      <alignment horizontal="left"/>
    </xf>
    <xf numFmtId="0" fontId="56" fillId="0" borderId="19" xfId="0" applyFont="1" applyBorder="1" applyAlignment="1">
      <alignment horizontal="left"/>
    </xf>
    <xf numFmtId="0" fontId="17" fillId="0" borderId="0" xfId="0" applyFont="1" applyAlignment="1">
      <alignment horizontal="left"/>
    </xf>
    <xf numFmtId="0" fontId="17" fillId="0" borderId="31" xfId="0" applyFont="1" applyBorder="1" applyAlignment="1">
      <alignment horizontal="left"/>
    </xf>
    <xf numFmtId="0" fontId="17" fillId="0" borderId="32" xfId="0" applyFont="1" applyBorder="1" applyAlignment="1">
      <alignment horizontal="left"/>
    </xf>
    <xf numFmtId="0" fontId="56" fillId="0" borderId="30" xfId="0" applyFont="1" applyBorder="1" applyAlignment="1">
      <alignment horizontal="left"/>
    </xf>
    <xf numFmtId="0" fontId="17" fillId="0" borderId="19" xfId="0" applyFont="1" applyBorder="1" applyAlignment="1">
      <alignment horizontal="left"/>
    </xf>
  </cellXfs>
  <cellStyles count="7">
    <cellStyle name="Comma" xfId="1" builtinId="3"/>
    <cellStyle name="Comma 2" xfId="6" xr:uid="{CB071B20-80AA-4232-8ABE-12EA3B61C477}"/>
    <cellStyle name="Currency" xfId="2" builtinId="4"/>
    <cellStyle name="Currency 2" xfId="5" xr:uid="{00000000-0005-0000-0000-000002000000}"/>
    <cellStyle name="Normal" xfId="0" builtinId="0"/>
    <cellStyle name="Normal 2" xfId="4" xr:uid="{00000000-0005-0000-0000-000004000000}"/>
    <cellStyle name="Percent" xfId="3" builtinId="5"/>
  </cellStyles>
  <dxfs count="6">
    <dxf>
      <font>
        <b/>
        <i/>
        <color rgb="FFFF0000"/>
      </font>
    </dxf>
    <dxf>
      <font>
        <b/>
        <i/>
        <color rgb="FFFF0000"/>
      </font>
    </dxf>
    <dxf>
      <font>
        <b/>
        <i val="0"/>
        <u val="none"/>
        <color rgb="FFFF0000"/>
      </font>
      <fill>
        <patternFill patternType="none">
          <bgColor auto="1"/>
        </patternFill>
      </fill>
    </dxf>
    <dxf>
      <font>
        <b/>
        <i/>
        <color rgb="FFFF0000"/>
      </font>
    </dxf>
    <dxf>
      <font>
        <b/>
        <i/>
        <color rgb="FFFF0000"/>
      </font>
    </dxf>
    <dxf>
      <font>
        <b/>
        <i/>
        <color rgb="FFFF0000"/>
      </font>
    </dxf>
  </dxfs>
  <tableStyles count="0" defaultTableStyle="TableStyleMedium2" defaultPivotStyle="PivotStyleLight16"/>
  <colors>
    <mruColors>
      <color rgb="FF474747"/>
      <color rgb="FF69696A"/>
      <color rgb="FF446C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drawings/_rels/drawing1.xml.rels><?xml version="1.0" encoding="UTF-8" standalone="yes"?>
<Relationships xmlns="http://schemas.openxmlformats.org/package/2006/relationships"><Relationship Id="rId26" Type="http://schemas.openxmlformats.org/officeDocument/2006/relationships/customXml" Target="../ink/ink23.xml"/><Relationship Id="rId21" Type="http://schemas.openxmlformats.org/officeDocument/2006/relationships/customXml" Target="../ink/ink18.xml"/><Relationship Id="rId42" Type="http://schemas.openxmlformats.org/officeDocument/2006/relationships/customXml" Target="../ink/ink39.xml"/><Relationship Id="rId47" Type="http://schemas.openxmlformats.org/officeDocument/2006/relationships/customXml" Target="../ink/ink44.xml"/><Relationship Id="rId63" Type="http://schemas.openxmlformats.org/officeDocument/2006/relationships/customXml" Target="../ink/ink60.xml"/><Relationship Id="rId68" Type="http://schemas.openxmlformats.org/officeDocument/2006/relationships/customXml" Target="../ink/ink65.xml"/><Relationship Id="rId84" Type="http://schemas.openxmlformats.org/officeDocument/2006/relationships/customXml" Target="../ink/ink76.xml"/><Relationship Id="rId89" Type="http://schemas.openxmlformats.org/officeDocument/2006/relationships/customXml" Target="../ink/ink81.xml"/><Relationship Id="rId7" Type="http://schemas.openxmlformats.org/officeDocument/2006/relationships/customXml" Target="../ink/ink5.xml"/><Relationship Id="rId71" Type="http://schemas.openxmlformats.org/officeDocument/2006/relationships/customXml" Target="../ink/ink68.xml"/><Relationship Id="rId92" Type="http://schemas.openxmlformats.org/officeDocument/2006/relationships/customXml" Target="../ink/ink84.xml"/><Relationship Id="rId16" Type="http://schemas.openxmlformats.org/officeDocument/2006/relationships/customXml" Target="../ink/ink14.xml"/><Relationship Id="rId29" Type="http://schemas.openxmlformats.org/officeDocument/2006/relationships/customXml" Target="../ink/ink26.xml"/><Relationship Id="rId107" Type="http://schemas.openxmlformats.org/officeDocument/2006/relationships/customXml" Target="../ink/ink99.xml"/><Relationship Id="rId11" Type="http://schemas.openxmlformats.org/officeDocument/2006/relationships/customXml" Target="../ink/ink9.xml"/><Relationship Id="rId24" Type="http://schemas.openxmlformats.org/officeDocument/2006/relationships/customXml" Target="../ink/ink21.xml"/><Relationship Id="rId32" Type="http://schemas.openxmlformats.org/officeDocument/2006/relationships/customXml" Target="../ink/ink29.xml"/><Relationship Id="rId37" Type="http://schemas.openxmlformats.org/officeDocument/2006/relationships/customXml" Target="../ink/ink34.xml"/><Relationship Id="rId40" Type="http://schemas.openxmlformats.org/officeDocument/2006/relationships/customXml" Target="../ink/ink37.xml"/><Relationship Id="rId45" Type="http://schemas.openxmlformats.org/officeDocument/2006/relationships/customXml" Target="../ink/ink42.xml"/><Relationship Id="rId53" Type="http://schemas.openxmlformats.org/officeDocument/2006/relationships/customXml" Target="../ink/ink50.xml"/><Relationship Id="rId58" Type="http://schemas.openxmlformats.org/officeDocument/2006/relationships/customXml" Target="../ink/ink55.xml"/><Relationship Id="rId66" Type="http://schemas.openxmlformats.org/officeDocument/2006/relationships/customXml" Target="../ink/ink63.xml"/><Relationship Id="rId74" Type="http://schemas.openxmlformats.org/officeDocument/2006/relationships/customXml" Target="../ink/ink71.xml"/><Relationship Id="rId79" Type="http://schemas.openxmlformats.org/officeDocument/2006/relationships/hyperlink" Target="#'BLINK CLASSIC'!A1"/><Relationship Id="rId87" Type="http://schemas.openxmlformats.org/officeDocument/2006/relationships/customXml" Target="../ink/ink79.xml"/><Relationship Id="rId102" Type="http://schemas.openxmlformats.org/officeDocument/2006/relationships/customXml" Target="../ink/ink94.xml"/><Relationship Id="rId5" Type="http://schemas.openxmlformats.org/officeDocument/2006/relationships/customXml" Target="../ink/ink3.xml"/><Relationship Id="rId61" Type="http://schemas.openxmlformats.org/officeDocument/2006/relationships/customXml" Target="../ink/ink58.xml"/><Relationship Id="rId82" Type="http://schemas.openxmlformats.org/officeDocument/2006/relationships/customXml" Target="../ink/ink74.xml"/><Relationship Id="rId90" Type="http://schemas.openxmlformats.org/officeDocument/2006/relationships/customXml" Target="../ink/ink82.xml"/><Relationship Id="rId95" Type="http://schemas.openxmlformats.org/officeDocument/2006/relationships/customXml" Target="../ink/ink87.xml"/><Relationship Id="rId19" Type="http://schemas.openxmlformats.org/officeDocument/2006/relationships/customXml" Target="../ink/ink16.xml"/><Relationship Id="rId14" Type="http://schemas.openxmlformats.org/officeDocument/2006/relationships/customXml" Target="../ink/ink12.xml"/><Relationship Id="rId22" Type="http://schemas.openxmlformats.org/officeDocument/2006/relationships/customXml" Target="../ink/ink19.xml"/><Relationship Id="rId27" Type="http://schemas.openxmlformats.org/officeDocument/2006/relationships/customXml" Target="../ink/ink24.xml"/><Relationship Id="rId30" Type="http://schemas.openxmlformats.org/officeDocument/2006/relationships/customXml" Target="../ink/ink27.xml"/><Relationship Id="rId35" Type="http://schemas.openxmlformats.org/officeDocument/2006/relationships/customXml" Target="../ink/ink32.xml"/><Relationship Id="rId43" Type="http://schemas.openxmlformats.org/officeDocument/2006/relationships/customXml" Target="../ink/ink40.xml"/><Relationship Id="rId48" Type="http://schemas.openxmlformats.org/officeDocument/2006/relationships/customXml" Target="../ink/ink45.xml"/><Relationship Id="rId56" Type="http://schemas.openxmlformats.org/officeDocument/2006/relationships/customXml" Target="../ink/ink53.xml"/><Relationship Id="rId64" Type="http://schemas.openxmlformats.org/officeDocument/2006/relationships/customXml" Target="../ink/ink61.xml"/><Relationship Id="rId69" Type="http://schemas.openxmlformats.org/officeDocument/2006/relationships/customXml" Target="../ink/ink66.xml"/><Relationship Id="rId77" Type="http://schemas.openxmlformats.org/officeDocument/2006/relationships/hyperlink" Target="#TILT!A1"/><Relationship Id="rId100" Type="http://schemas.openxmlformats.org/officeDocument/2006/relationships/customXml" Target="../ink/ink92.xml"/><Relationship Id="rId105" Type="http://schemas.openxmlformats.org/officeDocument/2006/relationships/customXml" Target="../ink/ink97.xml"/><Relationship Id="rId8" Type="http://schemas.openxmlformats.org/officeDocument/2006/relationships/customXml" Target="../ink/ink6.xml"/><Relationship Id="rId51" Type="http://schemas.openxmlformats.org/officeDocument/2006/relationships/customXml" Target="../ink/ink48.xml"/><Relationship Id="rId72" Type="http://schemas.openxmlformats.org/officeDocument/2006/relationships/customXml" Target="../ink/ink69.xml"/><Relationship Id="rId80" Type="http://schemas.openxmlformats.org/officeDocument/2006/relationships/customXml" Target="../ink/ink72.xml"/><Relationship Id="rId85" Type="http://schemas.openxmlformats.org/officeDocument/2006/relationships/customXml" Target="../ink/ink77.xml"/><Relationship Id="rId93" Type="http://schemas.openxmlformats.org/officeDocument/2006/relationships/customXml" Target="../ink/ink85.xml"/><Relationship Id="rId98" Type="http://schemas.openxmlformats.org/officeDocument/2006/relationships/customXml" Target="../ink/ink90.xml"/><Relationship Id="rId3" Type="http://schemas.openxmlformats.org/officeDocument/2006/relationships/image" Target="../media/image2.png"/><Relationship Id="rId12" Type="http://schemas.openxmlformats.org/officeDocument/2006/relationships/customXml" Target="../ink/ink10.xml"/><Relationship Id="rId17" Type="http://schemas.openxmlformats.org/officeDocument/2006/relationships/customXml" Target="../ink/ink15.xml"/><Relationship Id="rId25" Type="http://schemas.openxmlformats.org/officeDocument/2006/relationships/customXml" Target="../ink/ink22.xml"/><Relationship Id="rId33" Type="http://schemas.openxmlformats.org/officeDocument/2006/relationships/customXml" Target="../ink/ink30.xml"/><Relationship Id="rId38" Type="http://schemas.openxmlformats.org/officeDocument/2006/relationships/customXml" Target="../ink/ink35.xml"/><Relationship Id="rId46" Type="http://schemas.openxmlformats.org/officeDocument/2006/relationships/customXml" Target="../ink/ink43.xml"/><Relationship Id="rId59" Type="http://schemas.openxmlformats.org/officeDocument/2006/relationships/customXml" Target="../ink/ink56.xml"/><Relationship Id="rId67" Type="http://schemas.openxmlformats.org/officeDocument/2006/relationships/customXml" Target="../ink/ink64.xml"/><Relationship Id="rId103" Type="http://schemas.openxmlformats.org/officeDocument/2006/relationships/customXml" Target="../ink/ink95.xml"/><Relationship Id="rId108" Type="http://schemas.openxmlformats.org/officeDocument/2006/relationships/hyperlink" Target="#'BLINK .875 - TEMPERED'!A1"/><Relationship Id="rId20" Type="http://schemas.openxmlformats.org/officeDocument/2006/relationships/customXml" Target="../ink/ink17.xml"/><Relationship Id="rId41" Type="http://schemas.openxmlformats.org/officeDocument/2006/relationships/customXml" Target="../ink/ink38.xml"/><Relationship Id="rId54" Type="http://schemas.openxmlformats.org/officeDocument/2006/relationships/customXml" Target="../ink/ink51.xml"/><Relationship Id="rId62" Type="http://schemas.openxmlformats.org/officeDocument/2006/relationships/customXml" Target="../ink/ink59.xml"/><Relationship Id="rId70" Type="http://schemas.openxmlformats.org/officeDocument/2006/relationships/customXml" Target="../ink/ink67.xml"/><Relationship Id="rId75" Type="http://schemas.openxmlformats.org/officeDocument/2006/relationships/hyperlink" Target="#'BLINK 1&quot; - ANNEALED'!A1"/><Relationship Id="rId83" Type="http://schemas.openxmlformats.org/officeDocument/2006/relationships/customXml" Target="../ink/ink75.xml"/><Relationship Id="rId88" Type="http://schemas.openxmlformats.org/officeDocument/2006/relationships/customXml" Target="../ink/ink80.xml"/><Relationship Id="rId91" Type="http://schemas.openxmlformats.org/officeDocument/2006/relationships/customXml" Target="../ink/ink83.xml"/><Relationship Id="rId96" Type="http://schemas.openxmlformats.org/officeDocument/2006/relationships/customXml" Target="../ink/ink88.xml"/><Relationship Id="rId1" Type="http://schemas.openxmlformats.org/officeDocument/2006/relationships/customXml" Target="../ink/ink1.xml"/><Relationship Id="rId6" Type="http://schemas.openxmlformats.org/officeDocument/2006/relationships/customXml" Target="../ink/ink4.xml"/><Relationship Id="rId15" Type="http://schemas.openxmlformats.org/officeDocument/2006/relationships/customXml" Target="../ink/ink13.xml"/><Relationship Id="rId23" Type="http://schemas.openxmlformats.org/officeDocument/2006/relationships/customXml" Target="../ink/ink20.xml"/><Relationship Id="rId28" Type="http://schemas.openxmlformats.org/officeDocument/2006/relationships/customXml" Target="../ink/ink25.xml"/><Relationship Id="rId36" Type="http://schemas.openxmlformats.org/officeDocument/2006/relationships/customXml" Target="../ink/ink33.xml"/><Relationship Id="rId49" Type="http://schemas.openxmlformats.org/officeDocument/2006/relationships/customXml" Target="../ink/ink46.xml"/><Relationship Id="rId57" Type="http://schemas.openxmlformats.org/officeDocument/2006/relationships/customXml" Target="../ink/ink54.xml"/><Relationship Id="rId106" Type="http://schemas.openxmlformats.org/officeDocument/2006/relationships/customXml" Target="../ink/ink98.xml"/><Relationship Id="rId10" Type="http://schemas.openxmlformats.org/officeDocument/2006/relationships/customXml" Target="../ink/ink8.xml"/><Relationship Id="rId31" Type="http://schemas.openxmlformats.org/officeDocument/2006/relationships/customXml" Target="../ink/ink28.xml"/><Relationship Id="rId44" Type="http://schemas.openxmlformats.org/officeDocument/2006/relationships/customXml" Target="../ink/ink41.xml"/><Relationship Id="rId52" Type="http://schemas.openxmlformats.org/officeDocument/2006/relationships/customXml" Target="../ink/ink49.xml"/><Relationship Id="rId60" Type="http://schemas.openxmlformats.org/officeDocument/2006/relationships/customXml" Target="../ink/ink57.xml"/><Relationship Id="rId65" Type="http://schemas.openxmlformats.org/officeDocument/2006/relationships/customXml" Target="../ink/ink62.xml"/><Relationship Id="rId73" Type="http://schemas.openxmlformats.org/officeDocument/2006/relationships/customXml" Target="../ink/ink70.xml"/><Relationship Id="rId78" Type="http://schemas.openxmlformats.org/officeDocument/2006/relationships/hyperlink" Target="#'RLT-TOP'!A1"/><Relationship Id="rId81" Type="http://schemas.openxmlformats.org/officeDocument/2006/relationships/customXml" Target="../ink/ink73.xml"/><Relationship Id="rId86" Type="http://schemas.openxmlformats.org/officeDocument/2006/relationships/customXml" Target="../ink/ink78.xml"/><Relationship Id="rId94" Type="http://schemas.openxmlformats.org/officeDocument/2006/relationships/customXml" Target="../ink/ink86.xml"/><Relationship Id="rId99" Type="http://schemas.openxmlformats.org/officeDocument/2006/relationships/customXml" Target="../ink/ink91.xml"/><Relationship Id="rId101" Type="http://schemas.openxmlformats.org/officeDocument/2006/relationships/customXml" Target="../ink/ink93.xml"/><Relationship Id="rId4" Type="http://schemas.openxmlformats.org/officeDocument/2006/relationships/customXml" Target="../ink/ink2.xml"/><Relationship Id="rId9" Type="http://schemas.openxmlformats.org/officeDocument/2006/relationships/customXml" Target="../ink/ink7.xml"/><Relationship Id="rId13" Type="http://schemas.openxmlformats.org/officeDocument/2006/relationships/customXml" Target="../ink/ink11.xml"/><Relationship Id="rId18" Type="http://schemas.openxmlformats.org/officeDocument/2006/relationships/image" Target="../media/image1.png"/><Relationship Id="rId39" Type="http://schemas.openxmlformats.org/officeDocument/2006/relationships/customXml" Target="../ink/ink36.xml"/><Relationship Id="rId109" Type="http://schemas.openxmlformats.org/officeDocument/2006/relationships/hyperlink" Target="#'BLINK .875 - ANNEALED'!A1"/><Relationship Id="rId34" Type="http://schemas.openxmlformats.org/officeDocument/2006/relationships/customXml" Target="../ink/ink31.xml"/><Relationship Id="rId50" Type="http://schemas.openxmlformats.org/officeDocument/2006/relationships/customXml" Target="../ink/ink47.xml"/><Relationship Id="rId55" Type="http://schemas.openxmlformats.org/officeDocument/2006/relationships/customXml" Target="../ink/ink52.xml"/><Relationship Id="rId76" Type="http://schemas.openxmlformats.org/officeDocument/2006/relationships/hyperlink" Target="#'BLINK 1&quot; - TEMPERED'!A1"/><Relationship Id="rId97" Type="http://schemas.openxmlformats.org/officeDocument/2006/relationships/customXml" Target="../ink/ink89.xml"/><Relationship Id="rId104" Type="http://schemas.openxmlformats.org/officeDocument/2006/relationships/customXml" Target="../ink/ink96.xml"/></Relationships>
</file>

<file path=xl/drawings/_rels/drawing2.xml.rels><?xml version="1.0" encoding="UTF-8" standalone="yes"?>
<Relationships xmlns="http://schemas.openxmlformats.org/package/2006/relationships"><Relationship Id="rId2" Type="http://schemas.openxmlformats.org/officeDocument/2006/relationships/hyperlink" Target="#'Custom Order Form'!A1"/><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hyperlink" Target="#'Custom Order Form'!A1"/><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hyperlink" Target="#'Custom Order Form'!A1"/><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2" Type="http://schemas.openxmlformats.org/officeDocument/2006/relationships/hyperlink" Target="#'Custom Order Form'!A1"/><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2" Type="http://schemas.openxmlformats.org/officeDocument/2006/relationships/hyperlink" Target="#'Custom Order Form'!A1"/><Relationship Id="rId1" Type="http://schemas.openxmlformats.org/officeDocument/2006/relationships/image" Target="../media/image6.jpeg"/></Relationships>
</file>

<file path=xl/drawings/_rels/drawing7.xml.rels><?xml version="1.0" encoding="UTF-8" standalone="yes"?>
<Relationships xmlns="http://schemas.openxmlformats.org/package/2006/relationships"><Relationship Id="rId2" Type="http://schemas.openxmlformats.org/officeDocument/2006/relationships/hyperlink" Target="#'Custom Order Form'!A1"/><Relationship Id="rId1" Type="http://schemas.openxmlformats.org/officeDocument/2006/relationships/image" Target="../media/image7.jpg"/></Relationships>
</file>

<file path=xl/drawings/_rels/drawing8.xml.rels><?xml version="1.0" encoding="UTF-8" standalone="yes"?>
<Relationships xmlns="http://schemas.openxmlformats.org/package/2006/relationships"><Relationship Id="rId2" Type="http://schemas.openxmlformats.org/officeDocument/2006/relationships/hyperlink" Target="#'Custom Order Form'!A1"/><Relationship Id="rId1" Type="http://schemas.openxmlformats.org/officeDocument/2006/relationships/image" Target="../media/image8.jpg"/></Relationships>
</file>

<file path=xl/drawings/drawing1.xml><?xml version="1.0" encoding="utf-8"?>
<xdr:wsDr xmlns:xdr="http://schemas.openxmlformats.org/drawingml/2006/spreadsheetDrawing" xmlns:a="http://schemas.openxmlformats.org/drawingml/2006/main">
  <xdr:twoCellAnchor>
    <xdr:from>
      <xdr:col>3</xdr:col>
      <xdr:colOff>588554</xdr:colOff>
      <xdr:row>23</xdr:row>
      <xdr:rowOff>363543</xdr:rowOff>
    </xdr:from>
    <xdr:to>
      <xdr:col>3</xdr:col>
      <xdr:colOff>588914</xdr:colOff>
      <xdr:row>23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4" name="Ink 3">
              <a:extLst>
                <a:ext uri="{FF2B5EF4-FFF2-40B4-BE49-F238E27FC236}">
                  <a16:creationId xmlns:a16="http://schemas.microsoft.com/office/drawing/2014/main" id="{D74BE21C-744A-4A0F-9634-EE9F3371AFB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24</xdr:row>
      <xdr:rowOff>363543</xdr:rowOff>
    </xdr:from>
    <xdr:to>
      <xdr:col>3</xdr:col>
      <xdr:colOff>588914</xdr:colOff>
      <xdr:row>24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19" name="Ink 18">
              <a:extLst>
                <a:ext uri="{FF2B5EF4-FFF2-40B4-BE49-F238E27FC236}">
                  <a16:creationId xmlns:a16="http://schemas.microsoft.com/office/drawing/2014/main" id="{1B2132B7-348A-45C3-991B-34FF45EC182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25</xdr:row>
      <xdr:rowOff>363543</xdr:rowOff>
    </xdr:from>
    <xdr:to>
      <xdr:col>3</xdr:col>
      <xdr:colOff>588914</xdr:colOff>
      <xdr:row>25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
          <xdr14:nvContentPartPr>
            <xdr14:cNvPr id="21" name="Ink 20">
              <a:extLst>
                <a:ext uri="{FF2B5EF4-FFF2-40B4-BE49-F238E27FC236}">
                  <a16:creationId xmlns:a16="http://schemas.microsoft.com/office/drawing/2014/main" id="{33FF6DA0-0288-4920-BA32-D01959E41F7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26</xdr:row>
      <xdr:rowOff>363543</xdr:rowOff>
    </xdr:from>
    <xdr:to>
      <xdr:col>3</xdr:col>
      <xdr:colOff>588914</xdr:colOff>
      <xdr:row>26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
          <xdr14:nvContentPartPr>
            <xdr14:cNvPr id="22" name="Ink 21">
              <a:extLst>
                <a:ext uri="{FF2B5EF4-FFF2-40B4-BE49-F238E27FC236}">
                  <a16:creationId xmlns:a16="http://schemas.microsoft.com/office/drawing/2014/main" id="{BF026593-BBB9-4D76-A77E-D27601AE0C5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27</xdr:row>
      <xdr:rowOff>363543</xdr:rowOff>
    </xdr:from>
    <xdr:to>
      <xdr:col>3</xdr:col>
      <xdr:colOff>588914</xdr:colOff>
      <xdr:row>27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23" name="Ink 22">
              <a:extLst>
                <a:ext uri="{FF2B5EF4-FFF2-40B4-BE49-F238E27FC236}">
                  <a16:creationId xmlns:a16="http://schemas.microsoft.com/office/drawing/2014/main" id="{3BEE1592-714A-4BDF-B865-6F6DC0888816}"/>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
          <xdr14:nvContentPartPr>
            <xdr14:cNvPr id="24" name="Ink 23">
              <a:extLst>
                <a:ext uri="{FF2B5EF4-FFF2-40B4-BE49-F238E27FC236}">
                  <a16:creationId xmlns:a16="http://schemas.microsoft.com/office/drawing/2014/main" id="{D0419256-708C-435A-A321-DF12778E290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29</xdr:row>
      <xdr:rowOff>363543</xdr:rowOff>
    </xdr:from>
    <xdr:to>
      <xdr:col>3</xdr:col>
      <xdr:colOff>588914</xdr:colOff>
      <xdr:row>29</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25" name="Ink 24">
              <a:extLst>
                <a:ext uri="{FF2B5EF4-FFF2-40B4-BE49-F238E27FC236}">
                  <a16:creationId xmlns:a16="http://schemas.microsoft.com/office/drawing/2014/main" id="{665B9E59-47E5-496D-925F-AD463EDB49C3}"/>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30</xdr:row>
      <xdr:rowOff>363543</xdr:rowOff>
    </xdr:from>
    <xdr:to>
      <xdr:col>3</xdr:col>
      <xdr:colOff>588914</xdr:colOff>
      <xdr:row>30</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
          <xdr14:nvContentPartPr>
            <xdr14:cNvPr id="26" name="Ink 25">
              <a:extLst>
                <a:ext uri="{FF2B5EF4-FFF2-40B4-BE49-F238E27FC236}">
                  <a16:creationId xmlns:a16="http://schemas.microsoft.com/office/drawing/2014/main" id="{4E3BB39F-148E-426E-B4CF-508AC853B79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31</xdr:row>
      <xdr:rowOff>363543</xdr:rowOff>
    </xdr:from>
    <xdr:to>
      <xdr:col>3</xdr:col>
      <xdr:colOff>588914</xdr:colOff>
      <xdr:row>31</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1">
          <xdr14:nvContentPartPr>
            <xdr14:cNvPr id="27" name="Ink 26">
              <a:extLst>
                <a:ext uri="{FF2B5EF4-FFF2-40B4-BE49-F238E27FC236}">
                  <a16:creationId xmlns:a16="http://schemas.microsoft.com/office/drawing/2014/main" id="{DF8455E5-49A1-48DD-BA4E-4B2456E40FC4}"/>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32</xdr:row>
      <xdr:rowOff>363543</xdr:rowOff>
    </xdr:from>
    <xdr:to>
      <xdr:col>3</xdr:col>
      <xdr:colOff>588914</xdr:colOff>
      <xdr:row>32</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2">
          <xdr14:nvContentPartPr>
            <xdr14:cNvPr id="28" name="Ink 27">
              <a:extLst>
                <a:ext uri="{FF2B5EF4-FFF2-40B4-BE49-F238E27FC236}">
                  <a16:creationId xmlns:a16="http://schemas.microsoft.com/office/drawing/2014/main" id="{9B2A7865-5AD1-4CC0-ACC2-7381B36179A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33</xdr:row>
      <xdr:rowOff>363543</xdr:rowOff>
    </xdr:from>
    <xdr:to>
      <xdr:col>3</xdr:col>
      <xdr:colOff>588914</xdr:colOff>
      <xdr:row>33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3">
          <xdr14:nvContentPartPr>
            <xdr14:cNvPr id="29" name="Ink 28">
              <a:extLst>
                <a:ext uri="{FF2B5EF4-FFF2-40B4-BE49-F238E27FC236}">
                  <a16:creationId xmlns:a16="http://schemas.microsoft.com/office/drawing/2014/main" id="{2D60E933-E755-4036-A8E7-AC9EF9B5361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34</xdr:row>
      <xdr:rowOff>363543</xdr:rowOff>
    </xdr:from>
    <xdr:to>
      <xdr:col>3</xdr:col>
      <xdr:colOff>588914</xdr:colOff>
      <xdr:row>34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4">
          <xdr14:nvContentPartPr>
            <xdr14:cNvPr id="30" name="Ink 29">
              <a:extLst>
                <a:ext uri="{FF2B5EF4-FFF2-40B4-BE49-F238E27FC236}">
                  <a16:creationId xmlns:a16="http://schemas.microsoft.com/office/drawing/2014/main" id="{5C2F2451-D598-4817-9963-5E996299D8C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35</xdr:row>
      <xdr:rowOff>363543</xdr:rowOff>
    </xdr:from>
    <xdr:to>
      <xdr:col>3</xdr:col>
      <xdr:colOff>588914</xdr:colOff>
      <xdr:row>35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5">
          <xdr14:nvContentPartPr>
            <xdr14:cNvPr id="31" name="Ink 30">
              <a:extLst>
                <a:ext uri="{FF2B5EF4-FFF2-40B4-BE49-F238E27FC236}">
                  <a16:creationId xmlns:a16="http://schemas.microsoft.com/office/drawing/2014/main" id="{51A3514F-2B07-4760-8ECD-E5D79E46DA5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36</xdr:row>
      <xdr:rowOff>363543</xdr:rowOff>
    </xdr:from>
    <xdr:to>
      <xdr:col>3</xdr:col>
      <xdr:colOff>588914</xdr:colOff>
      <xdr:row>36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6">
          <xdr14:nvContentPartPr>
            <xdr14:cNvPr id="32" name="Ink 31">
              <a:extLst>
                <a:ext uri="{FF2B5EF4-FFF2-40B4-BE49-F238E27FC236}">
                  <a16:creationId xmlns:a16="http://schemas.microsoft.com/office/drawing/2014/main" id="{D9037277-AD8E-4B76-B219-22EE22C8E8FB}"/>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37</xdr:row>
      <xdr:rowOff>363543</xdr:rowOff>
    </xdr:from>
    <xdr:to>
      <xdr:col>3</xdr:col>
      <xdr:colOff>588914</xdr:colOff>
      <xdr:row>37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7">
          <xdr14:nvContentPartPr>
            <xdr14:cNvPr id="33" name="Ink 32">
              <a:extLst>
                <a:ext uri="{FF2B5EF4-FFF2-40B4-BE49-F238E27FC236}">
                  <a16:creationId xmlns:a16="http://schemas.microsoft.com/office/drawing/2014/main" id="{5D271DC6-4358-4452-9A5D-FD31B1D47C9B}"/>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0</xdr:col>
      <xdr:colOff>664893</xdr:colOff>
      <xdr:row>0</xdr:row>
      <xdr:rowOff>88104</xdr:rowOff>
    </xdr:from>
    <xdr:to>
      <xdr:col>5</xdr:col>
      <xdr:colOff>146430</xdr:colOff>
      <xdr:row>21</xdr:row>
      <xdr:rowOff>114556</xdr:rowOff>
    </xdr:to>
    <xdr:grpSp>
      <xdr:nvGrpSpPr>
        <xdr:cNvPr id="51" name="Group 50">
          <a:extLst>
            <a:ext uri="{FF2B5EF4-FFF2-40B4-BE49-F238E27FC236}">
              <a16:creationId xmlns:a16="http://schemas.microsoft.com/office/drawing/2014/main" id="{A2EA188A-5A2A-4032-9885-9AEB8D967B42}"/>
            </a:ext>
          </a:extLst>
        </xdr:cNvPr>
        <xdr:cNvGrpSpPr/>
      </xdr:nvGrpSpPr>
      <xdr:grpSpPr>
        <a:xfrm>
          <a:off x="664893" y="88104"/>
          <a:ext cx="4553600" cy="3348296"/>
          <a:chOff x="118414" y="52917"/>
          <a:chExt cx="4574237" cy="3561289"/>
        </a:xfrm>
      </xdr:grpSpPr>
      <xdr:grpSp>
        <xdr:nvGrpSpPr>
          <xdr:cNvPr id="38" name="Group 37">
            <a:extLst>
              <a:ext uri="{FF2B5EF4-FFF2-40B4-BE49-F238E27FC236}">
                <a16:creationId xmlns:a16="http://schemas.microsoft.com/office/drawing/2014/main" id="{DCCF3B1E-7290-4E4C-A261-4B9A108620D4}"/>
              </a:ext>
            </a:extLst>
          </xdr:cNvPr>
          <xdr:cNvGrpSpPr/>
        </xdr:nvGrpSpPr>
        <xdr:grpSpPr>
          <a:xfrm>
            <a:off x="232833" y="2910416"/>
            <a:ext cx="4335095" cy="703790"/>
            <a:chOff x="232833" y="2910416"/>
            <a:chExt cx="4335095" cy="703790"/>
          </a:xfrm>
        </xdr:grpSpPr>
        <xdr:sp macro="" textlink="">
          <xdr:nvSpPr>
            <xdr:cNvPr id="7" name="TextBox 6">
              <a:extLst>
                <a:ext uri="{FF2B5EF4-FFF2-40B4-BE49-F238E27FC236}">
                  <a16:creationId xmlns:a16="http://schemas.microsoft.com/office/drawing/2014/main" id="{51C4E90E-7BF6-4317-A1F4-96505A89F9A6}"/>
                </a:ext>
              </a:extLst>
            </xdr:cNvPr>
            <xdr:cNvSpPr txBox="1">
              <a:spLocks/>
            </xdr:cNvSpPr>
          </xdr:nvSpPr>
          <xdr:spPr bwMode="auto">
            <a:xfrm>
              <a:off x="464348" y="2910805"/>
              <a:ext cx="4103580" cy="7034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n-US" sz="900">
                  <a:solidFill>
                    <a:schemeClr val="bg1"/>
                  </a:solidFill>
                  <a:latin typeface="Verdana" panose="020B0604030504040204" pitchFamily="34" charset="0"/>
                  <a:ea typeface="Verdana" panose="020B0604030504040204" pitchFamily="34" charset="0"/>
                  <a:cs typeface="Verdana" panose="020B0604030504040204" pitchFamily="34" charset="0"/>
                </a:rPr>
                <a:t>65 Courtland Ave </a:t>
              </a:r>
              <a:r>
                <a:rPr lang="en-US" sz="900">
                  <a:solidFill>
                    <a:srgbClr val="446CAA"/>
                  </a:solidFill>
                  <a:latin typeface="Verdana" panose="020B0604030504040204" pitchFamily="34" charset="0"/>
                  <a:ea typeface="Verdana" panose="020B0604030504040204" pitchFamily="34" charset="0"/>
                  <a:cs typeface="Verdana" panose="020B0604030504040204" pitchFamily="34" charset="0"/>
                  <a:sym typeface="Wingdings"/>
                </a:rPr>
                <a:t> </a:t>
              </a:r>
              <a:r>
                <a:rPr lang="en-US" sz="900">
                  <a:solidFill>
                    <a:schemeClr val="bg1"/>
                  </a:solidFill>
                  <a:latin typeface="Verdana" panose="020B0604030504040204" pitchFamily="34" charset="0"/>
                  <a:ea typeface="Verdana" panose="020B0604030504040204" pitchFamily="34" charset="0"/>
                  <a:cs typeface="Verdana" panose="020B0604030504040204" pitchFamily="34" charset="0"/>
                </a:rPr>
                <a:t>Vaughan Ontario L4K3T1</a:t>
              </a:r>
            </a:p>
            <a:p>
              <a:pPr algn="ctr"/>
              <a:r>
                <a:rPr lang="en-US" sz="900">
                  <a:solidFill>
                    <a:srgbClr val="446CAA"/>
                  </a:solidFill>
                  <a:latin typeface="Verdana" panose="020B0604030504040204" pitchFamily="34" charset="0"/>
                  <a:ea typeface="Verdana" panose="020B0604030504040204" pitchFamily="34" charset="0"/>
                  <a:cs typeface="Verdana" panose="020B0604030504040204" pitchFamily="34" charset="0"/>
                </a:rPr>
                <a:t>Phone: </a:t>
              </a:r>
              <a:r>
                <a:rPr lang="en-US" sz="900">
                  <a:solidFill>
                    <a:schemeClr val="bg1"/>
                  </a:solidFill>
                  <a:latin typeface="Verdana" panose="020B0604030504040204" pitchFamily="34" charset="0"/>
                  <a:ea typeface="Verdana" panose="020B0604030504040204" pitchFamily="34" charset="0"/>
                  <a:cs typeface="Verdana" panose="020B0604030504040204" pitchFamily="34" charset="0"/>
                </a:rPr>
                <a:t>xx-xxx-xxxx</a:t>
              </a:r>
              <a:r>
                <a:rPr lang="en-US" sz="900">
                  <a:solidFill>
                    <a:sysClr val="windowText" lastClr="000000"/>
                  </a:solidFill>
                  <a:latin typeface="Verdana" panose="020B0604030504040204" pitchFamily="34" charset="0"/>
                  <a:ea typeface="Verdana" panose="020B0604030504040204" pitchFamily="34" charset="0"/>
                  <a:cs typeface="Verdana" panose="020B0604030504040204" pitchFamily="34" charset="0"/>
                </a:rPr>
                <a:t>  </a:t>
              </a:r>
              <a:r>
                <a:rPr lang="en-US" sz="900">
                  <a:solidFill>
                    <a:srgbClr val="446CAA"/>
                  </a:solidFill>
                  <a:latin typeface="Verdana" panose="020B0604030504040204" pitchFamily="34" charset="0"/>
                  <a:ea typeface="Verdana" panose="020B0604030504040204" pitchFamily="34" charset="0"/>
                  <a:cs typeface="Verdana" panose="020B0604030504040204" pitchFamily="34" charset="0"/>
                </a:rPr>
                <a:t> </a:t>
              </a:r>
              <a:r>
                <a:rPr lang="en-US" sz="900">
                  <a:solidFill>
                    <a:srgbClr val="446CAA"/>
                  </a:solidFill>
                  <a:latin typeface="Verdana" panose="020B0604030504040204" pitchFamily="34" charset="0"/>
                  <a:ea typeface="Verdana" panose="020B0604030504040204" pitchFamily="34" charset="0"/>
                  <a:cs typeface="Verdana" panose="020B0604030504040204" pitchFamily="34" charset="0"/>
                  <a:sym typeface="Wingdings"/>
                </a:rPr>
                <a:t> Fax: </a:t>
              </a:r>
              <a:r>
                <a:rPr lang="en-US" sz="900">
                  <a:solidFill>
                    <a:schemeClr val="bg1"/>
                  </a:solidFill>
                  <a:latin typeface="Verdana" panose="020B0604030504040204" pitchFamily="34" charset="0"/>
                  <a:ea typeface="Verdana" panose="020B0604030504040204" pitchFamily="34" charset="0"/>
                  <a:cs typeface="Verdana" panose="020B0604030504040204" pitchFamily="34" charset="0"/>
                  <a:sym typeface="Wingdings"/>
                </a:rPr>
                <a:t>xxx-xxx-xxxx</a:t>
              </a:r>
              <a:r>
                <a:rPr lang="en-US" sz="900">
                  <a:solidFill>
                    <a:sysClr val="windowText" lastClr="000000"/>
                  </a:solidFill>
                  <a:latin typeface="Verdana" panose="020B0604030504040204" pitchFamily="34" charset="0"/>
                  <a:ea typeface="Verdana" panose="020B0604030504040204" pitchFamily="34" charset="0"/>
                  <a:cs typeface="Verdana" panose="020B0604030504040204" pitchFamily="34" charset="0"/>
                  <a:sym typeface="Wingdings"/>
                </a:rPr>
                <a:t>    </a:t>
              </a:r>
              <a:endParaRPr lang="en-US" sz="900">
                <a:solidFill>
                  <a:sysClr val="windowText" lastClr="000000"/>
                </a:solidFill>
                <a:latin typeface="Verdana" panose="020B0604030504040204" pitchFamily="34" charset="0"/>
                <a:ea typeface="Verdana" panose="020B0604030504040204" pitchFamily="34" charset="0"/>
                <a:cs typeface="Verdana" panose="020B0604030504040204" pitchFamily="34" charset="0"/>
              </a:endParaRPr>
            </a:p>
            <a:p>
              <a:pPr algn="ctr"/>
              <a:r>
                <a:rPr lang="en-US" sz="900">
                  <a:solidFill>
                    <a:srgbClr val="446CAA"/>
                  </a:solidFill>
                  <a:latin typeface="Verdana" panose="020B0604030504040204" pitchFamily="34" charset="0"/>
                  <a:ea typeface="Verdana" panose="020B0604030504040204" pitchFamily="34" charset="0"/>
                  <a:cs typeface="Verdana" panose="020B0604030504040204" pitchFamily="34" charset="0"/>
                </a:rPr>
                <a:t>www.blinkodl.com</a:t>
              </a:r>
            </a:p>
          </xdr:txBody>
        </xdr:sp>
        <xdr:grpSp>
          <xdr:nvGrpSpPr>
            <xdr:cNvPr id="9" name="Group 8">
              <a:extLst>
                <a:ext uri="{FF2B5EF4-FFF2-40B4-BE49-F238E27FC236}">
                  <a16:creationId xmlns:a16="http://schemas.microsoft.com/office/drawing/2014/main" id="{D28AB447-8711-4F82-A5A8-ACE29ED46805}"/>
                </a:ext>
              </a:extLst>
            </xdr:cNvPr>
            <xdr:cNvGrpSpPr/>
          </xdr:nvGrpSpPr>
          <xdr:grpSpPr>
            <a:xfrm>
              <a:off x="232833" y="2910416"/>
              <a:ext cx="4127505" cy="331048"/>
              <a:chOff x="232833" y="2910416"/>
              <a:chExt cx="4127505" cy="331048"/>
            </a:xfrm>
          </xdr:grpSpPr>
          <xdr:grpSp>
            <xdr:nvGrpSpPr>
              <xdr:cNvPr id="6" name="Group 5">
                <a:extLst>
                  <a:ext uri="{FF2B5EF4-FFF2-40B4-BE49-F238E27FC236}">
                    <a16:creationId xmlns:a16="http://schemas.microsoft.com/office/drawing/2014/main" id="{5273E9DE-0DE2-4AB7-B0CA-8455601925DD}"/>
                  </a:ext>
                </a:extLst>
              </xdr:cNvPr>
              <xdr:cNvGrpSpPr/>
            </xdr:nvGrpSpPr>
            <xdr:grpSpPr>
              <a:xfrm>
                <a:off x="232833" y="2910416"/>
                <a:ext cx="4127505" cy="182881"/>
                <a:chOff x="232833" y="2910416"/>
                <a:chExt cx="4127505" cy="182881"/>
              </a:xfrm>
            </xdr:grpSpPr>
            <xdr:sp macro="" textlink="'Division Details'!$B$5">
              <xdr:nvSpPr>
                <xdr:cNvPr id="5" name="TextBox 4">
                  <a:extLst>
                    <a:ext uri="{FF2B5EF4-FFF2-40B4-BE49-F238E27FC236}">
                      <a16:creationId xmlns:a16="http://schemas.microsoft.com/office/drawing/2014/main" id="{04431295-57D3-424B-9F0C-B88837BE8D68}"/>
                    </a:ext>
                  </a:extLst>
                </xdr:cNvPr>
                <xdr:cNvSpPr txBox="1"/>
              </xdr:nvSpPr>
              <xdr:spPr>
                <a:xfrm>
                  <a:off x="232833" y="2910417"/>
                  <a:ext cx="2032000" cy="18288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fld id="{9B2C0B88-9163-427D-8BB1-149053C7CD89}" type="TxLink">
                    <a:rPr lang="en-US" sz="900" b="0" i="0" u="none" strike="noStrike">
                      <a:solidFill>
                        <a:srgbClr val="446CAA"/>
                      </a:solidFill>
                      <a:latin typeface="Verdana"/>
                      <a:ea typeface="Verdana"/>
                      <a:cs typeface="Verdana"/>
                    </a:rPr>
                    <a:pPr algn="r"/>
                    <a:t>261 Commerce Way</a:t>
                  </a:fld>
                  <a:endParaRPr lang="en-US" sz="900">
                    <a:solidFill>
                      <a:srgbClr val="446CAA"/>
                    </a:solidFill>
                    <a:latin typeface="Verdana" panose="020B0604030504040204" pitchFamily="34" charset="0"/>
                    <a:ea typeface="Verdana" panose="020B0604030504040204" pitchFamily="34" charset="0"/>
                    <a:cs typeface="Verdana" panose="020B0604030504040204" pitchFamily="34" charset="0"/>
                  </a:endParaRPr>
                </a:p>
              </xdr:txBody>
            </xdr:sp>
            <xdr:sp macro="" textlink="'Division Details'!$B$6">
              <xdr:nvSpPr>
                <xdr:cNvPr id="34" name="TextBox 33">
                  <a:extLst>
                    <a:ext uri="{FF2B5EF4-FFF2-40B4-BE49-F238E27FC236}">
                      <a16:creationId xmlns:a16="http://schemas.microsoft.com/office/drawing/2014/main" id="{2B4CECAD-BBE9-4EC8-8D59-07A1C3B2B179}"/>
                    </a:ext>
                  </a:extLst>
                </xdr:cNvPr>
                <xdr:cNvSpPr txBox="1"/>
              </xdr:nvSpPr>
              <xdr:spPr>
                <a:xfrm>
                  <a:off x="2328338" y="2910416"/>
                  <a:ext cx="2032000" cy="18288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fld id="{B2641C43-C6D8-4632-B56D-986BE0E91D34}" type="TxLink">
                    <a:rPr lang="en-US" sz="900" b="0" i="0" u="none" strike="noStrike">
                      <a:solidFill>
                        <a:srgbClr val="446CAA"/>
                      </a:solidFill>
                      <a:latin typeface="Verdana"/>
                      <a:ea typeface="Verdana"/>
                      <a:cs typeface="Verdana"/>
                    </a:rPr>
                    <a:pPr algn="l"/>
                    <a:t>Gallatin, TN  37066</a:t>
                  </a:fld>
                  <a:endParaRPr lang="en-US" sz="900">
                    <a:solidFill>
                      <a:srgbClr val="446CAA"/>
                    </a:solidFill>
                    <a:latin typeface="Verdana" panose="020B0604030504040204" pitchFamily="34" charset="0"/>
                    <a:ea typeface="Verdana" panose="020B0604030504040204" pitchFamily="34" charset="0"/>
                    <a:cs typeface="Verdana" panose="020B0604030504040204" pitchFamily="34" charset="0"/>
                  </a:endParaRPr>
                </a:p>
              </xdr:txBody>
            </xdr:sp>
          </xdr:grpSp>
          <xdr:grpSp>
            <xdr:nvGrpSpPr>
              <xdr:cNvPr id="35" name="Group 34">
                <a:extLst>
                  <a:ext uri="{FF2B5EF4-FFF2-40B4-BE49-F238E27FC236}">
                    <a16:creationId xmlns:a16="http://schemas.microsoft.com/office/drawing/2014/main" id="{824B1BCA-8A69-47E8-999A-35DDC5225FA0}"/>
                  </a:ext>
                </a:extLst>
              </xdr:cNvPr>
              <xdr:cNvGrpSpPr/>
            </xdr:nvGrpSpPr>
            <xdr:grpSpPr>
              <a:xfrm>
                <a:off x="1599258" y="3058583"/>
                <a:ext cx="2305761" cy="182881"/>
                <a:chOff x="255175" y="2910416"/>
                <a:chExt cx="2305761" cy="182881"/>
              </a:xfrm>
              <a:noFill/>
            </xdr:grpSpPr>
            <xdr:sp macro="" textlink="'Division Details'!$B$7">
              <xdr:nvSpPr>
                <xdr:cNvPr id="36" name="TextBox 35">
                  <a:extLst>
                    <a:ext uri="{FF2B5EF4-FFF2-40B4-BE49-F238E27FC236}">
                      <a16:creationId xmlns:a16="http://schemas.microsoft.com/office/drawing/2014/main" id="{BCB4861B-5DFE-4C23-AAC4-CBDA3FB32D99}"/>
                    </a:ext>
                  </a:extLst>
                </xdr:cNvPr>
                <xdr:cNvSpPr txBox="1"/>
              </xdr:nvSpPr>
              <xdr:spPr>
                <a:xfrm>
                  <a:off x="255175" y="2910418"/>
                  <a:ext cx="1097280" cy="182879"/>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346B9E72-DBF5-4522-B229-2989ED2BC4B9}" type="TxLink">
                    <a:rPr lang="en-US" sz="900" b="0" i="0" u="none" strike="noStrike">
                      <a:solidFill>
                        <a:srgbClr val="446CAA"/>
                      </a:solidFill>
                      <a:latin typeface="Verdana"/>
                      <a:ea typeface="Verdana"/>
                      <a:cs typeface="Verdana"/>
                    </a:rPr>
                    <a:pPr algn="ctr"/>
                    <a:t>866-472-0042</a:t>
                  </a:fld>
                  <a:endParaRPr lang="en-US" sz="900">
                    <a:solidFill>
                      <a:srgbClr val="446CAA"/>
                    </a:solidFill>
                    <a:latin typeface="Verdana" panose="020B0604030504040204" pitchFamily="34" charset="0"/>
                    <a:ea typeface="Verdana" panose="020B0604030504040204" pitchFamily="34" charset="0"/>
                    <a:cs typeface="Verdana" panose="020B0604030504040204" pitchFamily="34" charset="0"/>
                  </a:endParaRPr>
                </a:p>
              </xdr:txBody>
            </xdr:sp>
            <xdr:sp macro="" textlink="'Division Details'!$B$8">
              <xdr:nvSpPr>
                <xdr:cNvPr id="37" name="TextBox 36">
                  <a:extLst>
                    <a:ext uri="{FF2B5EF4-FFF2-40B4-BE49-F238E27FC236}">
                      <a16:creationId xmlns:a16="http://schemas.microsoft.com/office/drawing/2014/main" id="{F05035F8-9219-4995-ABA8-3FB130A05991}"/>
                    </a:ext>
                  </a:extLst>
                </xdr:cNvPr>
                <xdr:cNvSpPr txBox="1"/>
              </xdr:nvSpPr>
              <xdr:spPr>
                <a:xfrm>
                  <a:off x="1463656" y="2910416"/>
                  <a:ext cx="1097280" cy="18288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3BB3AF46-7133-4BF1-AD24-1C974F7357D0}" type="TxLink">
                    <a:rPr lang="en-US" sz="900" b="0" i="0" u="none" strike="noStrike">
                      <a:solidFill>
                        <a:srgbClr val="446CAA"/>
                      </a:solidFill>
                      <a:latin typeface="Verdana"/>
                      <a:ea typeface="Verdana"/>
                      <a:cs typeface="Verdana"/>
                    </a:rPr>
                    <a:pPr algn="ctr"/>
                    <a:t>615-452-0283</a:t>
                  </a:fld>
                  <a:endParaRPr lang="en-US" sz="900">
                    <a:solidFill>
                      <a:srgbClr val="446CAA"/>
                    </a:solidFill>
                    <a:latin typeface="Verdana" panose="020B0604030504040204" pitchFamily="34" charset="0"/>
                    <a:ea typeface="Verdana" panose="020B0604030504040204" pitchFamily="34" charset="0"/>
                    <a:cs typeface="Verdana" panose="020B0604030504040204" pitchFamily="34" charset="0"/>
                  </a:endParaRPr>
                </a:p>
              </xdr:txBody>
            </xdr:sp>
          </xdr:grpSp>
        </xdr:grpSp>
      </xdr:grpSp>
      <xdr:pic>
        <xdr:nvPicPr>
          <xdr:cNvPr id="50" name="Picture 49">
            <a:extLst>
              <a:ext uri="{FF2B5EF4-FFF2-40B4-BE49-F238E27FC236}">
                <a16:creationId xmlns:a16="http://schemas.microsoft.com/office/drawing/2014/main" id="{836FC959-9F15-4A7C-8F43-AC9EBA20FFF5}"/>
              </a:ext>
            </a:extLst>
          </xdr:cNvPr>
          <xdr:cNvPicPr>
            <a:picLocks noChangeAspect="1"/>
          </xdr:cNvPicPr>
        </xdr:nvPicPr>
        <xdr:blipFill rotWithShape="1">
          <a:blip xmlns:r="http://schemas.openxmlformats.org/officeDocument/2006/relationships" r:embed="rId18" cstate="print">
            <a:clrChange>
              <a:clrFrom>
                <a:srgbClr val="FFFFFF"/>
              </a:clrFrom>
              <a:clrTo>
                <a:srgbClr val="FFFFFF">
                  <a:alpha val="0"/>
                </a:srgbClr>
              </a:clrTo>
            </a:clrChange>
            <a:extLst>
              <a:ext uri="{28A0092B-C50C-407E-A947-70E740481C1C}">
                <a14:useLocalDpi xmlns:a14="http://schemas.microsoft.com/office/drawing/2010/main" val="0"/>
              </a:ext>
            </a:extLst>
          </a:blip>
          <a:srcRect b="25350"/>
          <a:stretch/>
        </xdr:blipFill>
        <xdr:spPr>
          <a:xfrm>
            <a:off x="368429" y="52917"/>
            <a:ext cx="4065988" cy="2338917"/>
          </a:xfrm>
          <a:prstGeom prst="rect">
            <a:avLst/>
          </a:prstGeom>
          <a:ln>
            <a:noFill/>
          </a:ln>
        </xdr:spPr>
      </xdr:pic>
      <xdr:pic>
        <xdr:nvPicPr>
          <xdr:cNvPr id="58" name="Picture 57">
            <a:extLst>
              <a:ext uri="{FF2B5EF4-FFF2-40B4-BE49-F238E27FC236}">
                <a16:creationId xmlns:a16="http://schemas.microsoft.com/office/drawing/2014/main" id="{199736E6-1FC2-463F-B06E-48E405EC8A38}"/>
              </a:ext>
            </a:extLst>
          </xdr:cNvPr>
          <xdr:cNvPicPr>
            <a:picLocks noChangeAspect="1"/>
          </xdr:cNvPicPr>
        </xdr:nvPicPr>
        <xdr:blipFill rotWithShape="1">
          <a:blip xmlns:r="http://schemas.openxmlformats.org/officeDocument/2006/relationships" r:embed="rId18">
            <a:clrChange>
              <a:clrFrom>
                <a:srgbClr val="FFFFFF"/>
              </a:clrFrom>
              <a:clrTo>
                <a:srgbClr val="FFFFFF">
                  <a:alpha val="0"/>
                </a:srgbClr>
              </a:clrTo>
            </a:clrChange>
            <a:extLst>
              <a:ext uri="{28A0092B-C50C-407E-A947-70E740481C1C}">
                <a14:useLocalDpi xmlns:a14="http://schemas.microsoft.com/office/drawing/2010/main" val="0"/>
              </a:ext>
            </a:extLst>
          </a:blip>
          <a:srcRect t="79920" b="3866"/>
          <a:stretch/>
        </xdr:blipFill>
        <xdr:spPr>
          <a:xfrm>
            <a:off x="118414" y="2381253"/>
            <a:ext cx="4574237" cy="571500"/>
          </a:xfrm>
          <a:prstGeom prst="rect">
            <a:avLst/>
          </a:prstGeom>
        </xdr:spPr>
      </xdr:pic>
    </xdr:grpSp>
    <xdr:clientData/>
  </xdr:twoCellAnchor>
  <xdr:twoCellAnchor>
    <xdr:from>
      <xdr:col>3</xdr:col>
      <xdr:colOff>588554</xdr:colOff>
      <xdr:row>24</xdr:row>
      <xdr:rowOff>363543</xdr:rowOff>
    </xdr:from>
    <xdr:to>
      <xdr:col>3</xdr:col>
      <xdr:colOff>588914</xdr:colOff>
      <xdr:row>24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9">
          <xdr14:nvContentPartPr>
            <xdr14:cNvPr id="54" name="Ink 53">
              <a:extLst>
                <a:ext uri="{FF2B5EF4-FFF2-40B4-BE49-F238E27FC236}">
                  <a16:creationId xmlns:a16="http://schemas.microsoft.com/office/drawing/2014/main" id="{AC4BC892-CAE0-470C-AAA4-4C66588A8293}"/>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25</xdr:row>
      <xdr:rowOff>363543</xdr:rowOff>
    </xdr:from>
    <xdr:to>
      <xdr:col>3</xdr:col>
      <xdr:colOff>588914</xdr:colOff>
      <xdr:row>25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0">
          <xdr14:nvContentPartPr>
            <xdr14:cNvPr id="59" name="Ink 58">
              <a:extLst>
                <a:ext uri="{FF2B5EF4-FFF2-40B4-BE49-F238E27FC236}">
                  <a16:creationId xmlns:a16="http://schemas.microsoft.com/office/drawing/2014/main" id="{22E174F0-E2A8-4DF2-8A82-45107AEFE80C}"/>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26</xdr:row>
      <xdr:rowOff>363543</xdr:rowOff>
    </xdr:from>
    <xdr:to>
      <xdr:col>3</xdr:col>
      <xdr:colOff>588914</xdr:colOff>
      <xdr:row>26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1">
          <xdr14:nvContentPartPr>
            <xdr14:cNvPr id="61" name="Ink 60">
              <a:extLst>
                <a:ext uri="{FF2B5EF4-FFF2-40B4-BE49-F238E27FC236}">
                  <a16:creationId xmlns:a16="http://schemas.microsoft.com/office/drawing/2014/main" id="{2792E364-9519-4CED-837B-70DA145ADF1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27</xdr:row>
      <xdr:rowOff>363543</xdr:rowOff>
    </xdr:from>
    <xdr:to>
      <xdr:col>3</xdr:col>
      <xdr:colOff>588914</xdr:colOff>
      <xdr:row>27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2">
          <xdr14:nvContentPartPr>
            <xdr14:cNvPr id="62" name="Ink 61">
              <a:extLst>
                <a:ext uri="{FF2B5EF4-FFF2-40B4-BE49-F238E27FC236}">
                  <a16:creationId xmlns:a16="http://schemas.microsoft.com/office/drawing/2014/main" id="{41136879-4B30-48F8-939E-E0E53479C5AC}"/>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3">
          <xdr14:nvContentPartPr>
            <xdr14:cNvPr id="63" name="Ink 62">
              <a:extLst>
                <a:ext uri="{FF2B5EF4-FFF2-40B4-BE49-F238E27FC236}">
                  <a16:creationId xmlns:a16="http://schemas.microsoft.com/office/drawing/2014/main" id="{B9929132-7B60-4400-BF31-60BDE0E3FB2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29</xdr:row>
      <xdr:rowOff>363543</xdr:rowOff>
    </xdr:from>
    <xdr:to>
      <xdr:col>3</xdr:col>
      <xdr:colOff>588914</xdr:colOff>
      <xdr:row>29</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4">
          <xdr14:nvContentPartPr>
            <xdr14:cNvPr id="64" name="Ink 63">
              <a:extLst>
                <a:ext uri="{FF2B5EF4-FFF2-40B4-BE49-F238E27FC236}">
                  <a16:creationId xmlns:a16="http://schemas.microsoft.com/office/drawing/2014/main" id="{4EDCD281-075E-4130-A791-940EAE3C71A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30</xdr:row>
      <xdr:rowOff>363543</xdr:rowOff>
    </xdr:from>
    <xdr:to>
      <xdr:col>3</xdr:col>
      <xdr:colOff>588914</xdr:colOff>
      <xdr:row>30</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5">
          <xdr14:nvContentPartPr>
            <xdr14:cNvPr id="65" name="Ink 64">
              <a:extLst>
                <a:ext uri="{FF2B5EF4-FFF2-40B4-BE49-F238E27FC236}">
                  <a16:creationId xmlns:a16="http://schemas.microsoft.com/office/drawing/2014/main" id="{5A65CE8C-BC8F-4576-BD36-1B80E5B8ED82}"/>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31</xdr:row>
      <xdr:rowOff>363543</xdr:rowOff>
    </xdr:from>
    <xdr:to>
      <xdr:col>3</xdr:col>
      <xdr:colOff>588914</xdr:colOff>
      <xdr:row>31</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6">
          <xdr14:nvContentPartPr>
            <xdr14:cNvPr id="66" name="Ink 65">
              <a:extLst>
                <a:ext uri="{FF2B5EF4-FFF2-40B4-BE49-F238E27FC236}">
                  <a16:creationId xmlns:a16="http://schemas.microsoft.com/office/drawing/2014/main" id="{39D5AE40-CF64-4BFD-A838-0E7B155CCE9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32</xdr:row>
      <xdr:rowOff>363543</xdr:rowOff>
    </xdr:from>
    <xdr:to>
      <xdr:col>3</xdr:col>
      <xdr:colOff>588914</xdr:colOff>
      <xdr:row>32</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7">
          <xdr14:nvContentPartPr>
            <xdr14:cNvPr id="67" name="Ink 66">
              <a:extLst>
                <a:ext uri="{FF2B5EF4-FFF2-40B4-BE49-F238E27FC236}">
                  <a16:creationId xmlns:a16="http://schemas.microsoft.com/office/drawing/2014/main" id="{B6B2915B-FF69-4335-84F1-DFC37A7F964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33</xdr:row>
      <xdr:rowOff>363543</xdr:rowOff>
    </xdr:from>
    <xdr:to>
      <xdr:col>3</xdr:col>
      <xdr:colOff>588914</xdr:colOff>
      <xdr:row>33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8">
          <xdr14:nvContentPartPr>
            <xdr14:cNvPr id="68" name="Ink 67">
              <a:extLst>
                <a:ext uri="{FF2B5EF4-FFF2-40B4-BE49-F238E27FC236}">
                  <a16:creationId xmlns:a16="http://schemas.microsoft.com/office/drawing/2014/main" id="{CDC498DE-2788-4177-80B6-CB531619DEAB}"/>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34</xdr:row>
      <xdr:rowOff>363543</xdr:rowOff>
    </xdr:from>
    <xdr:to>
      <xdr:col>3</xdr:col>
      <xdr:colOff>588914</xdr:colOff>
      <xdr:row>34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9">
          <xdr14:nvContentPartPr>
            <xdr14:cNvPr id="69" name="Ink 68">
              <a:extLst>
                <a:ext uri="{FF2B5EF4-FFF2-40B4-BE49-F238E27FC236}">
                  <a16:creationId xmlns:a16="http://schemas.microsoft.com/office/drawing/2014/main" id="{A02E4642-1B07-47E0-9756-59A21DCC1EB7}"/>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35</xdr:row>
      <xdr:rowOff>363543</xdr:rowOff>
    </xdr:from>
    <xdr:to>
      <xdr:col>3</xdr:col>
      <xdr:colOff>588914</xdr:colOff>
      <xdr:row>35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0">
          <xdr14:nvContentPartPr>
            <xdr14:cNvPr id="70" name="Ink 69">
              <a:extLst>
                <a:ext uri="{FF2B5EF4-FFF2-40B4-BE49-F238E27FC236}">
                  <a16:creationId xmlns:a16="http://schemas.microsoft.com/office/drawing/2014/main" id="{40FCCDAA-1B7C-4AE8-B422-40BC8FA7342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36</xdr:row>
      <xdr:rowOff>363543</xdr:rowOff>
    </xdr:from>
    <xdr:to>
      <xdr:col>3</xdr:col>
      <xdr:colOff>588914</xdr:colOff>
      <xdr:row>36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1">
          <xdr14:nvContentPartPr>
            <xdr14:cNvPr id="71" name="Ink 70">
              <a:extLst>
                <a:ext uri="{FF2B5EF4-FFF2-40B4-BE49-F238E27FC236}">
                  <a16:creationId xmlns:a16="http://schemas.microsoft.com/office/drawing/2014/main" id="{444676C2-85DC-4687-AD7B-16364D583516}"/>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37</xdr:row>
      <xdr:rowOff>363543</xdr:rowOff>
    </xdr:from>
    <xdr:to>
      <xdr:col>3</xdr:col>
      <xdr:colOff>588914</xdr:colOff>
      <xdr:row>37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2">
          <xdr14:nvContentPartPr>
            <xdr14:cNvPr id="72" name="Ink 71">
              <a:extLst>
                <a:ext uri="{FF2B5EF4-FFF2-40B4-BE49-F238E27FC236}">
                  <a16:creationId xmlns:a16="http://schemas.microsoft.com/office/drawing/2014/main" id="{0FE23434-386C-4634-9ACB-1C5E6F45D693}"/>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24</xdr:row>
      <xdr:rowOff>363543</xdr:rowOff>
    </xdr:from>
    <xdr:to>
      <xdr:col>3</xdr:col>
      <xdr:colOff>588914</xdr:colOff>
      <xdr:row>24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3">
          <xdr14:nvContentPartPr>
            <xdr14:cNvPr id="73" name="Ink 72">
              <a:extLst>
                <a:ext uri="{FF2B5EF4-FFF2-40B4-BE49-F238E27FC236}">
                  <a16:creationId xmlns:a16="http://schemas.microsoft.com/office/drawing/2014/main" id="{0B972049-0587-4F99-834E-F3516540E6D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25</xdr:row>
      <xdr:rowOff>363543</xdr:rowOff>
    </xdr:from>
    <xdr:to>
      <xdr:col>3</xdr:col>
      <xdr:colOff>588914</xdr:colOff>
      <xdr:row>25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4">
          <xdr14:nvContentPartPr>
            <xdr14:cNvPr id="75" name="Ink 74">
              <a:extLst>
                <a:ext uri="{FF2B5EF4-FFF2-40B4-BE49-F238E27FC236}">
                  <a16:creationId xmlns:a16="http://schemas.microsoft.com/office/drawing/2014/main" id="{5AB457AA-E67A-417B-9C26-EE69C6D7484F}"/>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26</xdr:row>
      <xdr:rowOff>363543</xdr:rowOff>
    </xdr:from>
    <xdr:to>
      <xdr:col>3</xdr:col>
      <xdr:colOff>588914</xdr:colOff>
      <xdr:row>26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5">
          <xdr14:nvContentPartPr>
            <xdr14:cNvPr id="77" name="Ink 76">
              <a:extLst>
                <a:ext uri="{FF2B5EF4-FFF2-40B4-BE49-F238E27FC236}">
                  <a16:creationId xmlns:a16="http://schemas.microsoft.com/office/drawing/2014/main" id="{CF470D19-C35E-4E78-B31C-0D3BB6ADBDE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27</xdr:row>
      <xdr:rowOff>363543</xdr:rowOff>
    </xdr:from>
    <xdr:to>
      <xdr:col>3</xdr:col>
      <xdr:colOff>588914</xdr:colOff>
      <xdr:row>27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6">
          <xdr14:nvContentPartPr>
            <xdr14:cNvPr id="79" name="Ink 78">
              <a:extLst>
                <a:ext uri="{FF2B5EF4-FFF2-40B4-BE49-F238E27FC236}">
                  <a16:creationId xmlns:a16="http://schemas.microsoft.com/office/drawing/2014/main" id="{713DF322-71F8-49E1-88B5-8F00AEEB094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7">
          <xdr14:nvContentPartPr>
            <xdr14:cNvPr id="81" name="Ink 80">
              <a:extLst>
                <a:ext uri="{FF2B5EF4-FFF2-40B4-BE49-F238E27FC236}">
                  <a16:creationId xmlns:a16="http://schemas.microsoft.com/office/drawing/2014/main" id="{D29B47CA-79D2-4543-B385-EA7D7AF482C7}"/>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29</xdr:row>
      <xdr:rowOff>363543</xdr:rowOff>
    </xdr:from>
    <xdr:to>
      <xdr:col>3</xdr:col>
      <xdr:colOff>588914</xdr:colOff>
      <xdr:row>29</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8">
          <xdr14:nvContentPartPr>
            <xdr14:cNvPr id="83" name="Ink 82">
              <a:extLst>
                <a:ext uri="{FF2B5EF4-FFF2-40B4-BE49-F238E27FC236}">
                  <a16:creationId xmlns:a16="http://schemas.microsoft.com/office/drawing/2014/main" id="{85688AA9-B2D6-45D5-9AFE-CEA14FE9869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30</xdr:row>
      <xdr:rowOff>363543</xdr:rowOff>
    </xdr:from>
    <xdr:to>
      <xdr:col>3</xdr:col>
      <xdr:colOff>588914</xdr:colOff>
      <xdr:row>30</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9">
          <xdr14:nvContentPartPr>
            <xdr14:cNvPr id="85" name="Ink 84">
              <a:extLst>
                <a:ext uri="{FF2B5EF4-FFF2-40B4-BE49-F238E27FC236}">
                  <a16:creationId xmlns:a16="http://schemas.microsoft.com/office/drawing/2014/main" id="{BB94E33B-14F6-4746-B1EB-36A5756397BA}"/>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31</xdr:row>
      <xdr:rowOff>363543</xdr:rowOff>
    </xdr:from>
    <xdr:to>
      <xdr:col>3</xdr:col>
      <xdr:colOff>588914</xdr:colOff>
      <xdr:row>31</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0">
          <xdr14:nvContentPartPr>
            <xdr14:cNvPr id="87" name="Ink 86">
              <a:extLst>
                <a:ext uri="{FF2B5EF4-FFF2-40B4-BE49-F238E27FC236}">
                  <a16:creationId xmlns:a16="http://schemas.microsoft.com/office/drawing/2014/main" id="{1F287059-FC09-4234-A062-51354FA6846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32</xdr:row>
      <xdr:rowOff>363543</xdr:rowOff>
    </xdr:from>
    <xdr:to>
      <xdr:col>3</xdr:col>
      <xdr:colOff>588914</xdr:colOff>
      <xdr:row>32</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1">
          <xdr14:nvContentPartPr>
            <xdr14:cNvPr id="89" name="Ink 88">
              <a:extLst>
                <a:ext uri="{FF2B5EF4-FFF2-40B4-BE49-F238E27FC236}">
                  <a16:creationId xmlns:a16="http://schemas.microsoft.com/office/drawing/2014/main" id="{3520009C-2D26-4B6A-90B9-792F221F553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33</xdr:row>
      <xdr:rowOff>363543</xdr:rowOff>
    </xdr:from>
    <xdr:to>
      <xdr:col>3</xdr:col>
      <xdr:colOff>588914</xdr:colOff>
      <xdr:row>33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2">
          <xdr14:nvContentPartPr>
            <xdr14:cNvPr id="91" name="Ink 90">
              <a:extLst>
                <a:ext uri="{FF2B5EF4-FFF2-40B4-BE49-F238E27FC236}">
                  <a16:creationId xmlns:a16="http://schemas.microsoft.com/office/drawing/2014/main" id="{0EE13675-C694-4AEB-B868-4E7D9BB8D17A}"/>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34</xdr:row>
      <xdr:rowOff>363543</xdr:rowOff>
    </xdr:from>
    <xdr:to>
      <xdr:col>3</xdr:col>
      <xdr:colOff>588914</xdr:colOff>
      <xdr:row>34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3">
          <xdr14:nvContentPartPr>
            <xdr14:cNvPr id="93" name="Ink 92">
              <a:extLst>
                <a:ext uri="{FF2B5EF4-FFF2-40B4-BE49-F238E27FC236}">
                  <a16:creationId xmlns:a16="http://schemas.microsoft.com/office/drawing/2014/main" id="{8ED1C5C4-FC1A-48A4-8BD5-5D4A9BE06360}"/>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35</xdr:row>
      <xdr:rowOff>363543</xdr:rowOff>
    </xdr:from>
    <xdr:to>
      <xdr:col>3</xdr:col>
      <xdr:colOff>588914</xdr:colOff>
      <xdr:row>35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4">
          <xdr14:nvContentPartPr>
            <xdr14:cNvPr id="95" name="Ink 94">
              <a:extLst>
                <a:ext uri="{FF2B5EF4-FFF2-40B4-BE49-F238E27FC236}">
                  <a16:creationId xmlns:a16="http://schemas.microsoft.com/office/drawing/2014/main" id="{5C13EFEA-2A33-4CD4-9220-62FAC57D9516}"/>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36</xdr:row>
      <xdr:rowOff>363543</xdr:rowOff>
    </xdr:from>
    <xdr:to>
      <xdr:col>3</xdr:col>
      <xdr:colOff>588914</xdr:colOff>
      <xdr:row>36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5">
          <xdr14:nvContentPartPr>
            <xdr14:cNvPr id="97" name="Ink 96">
              <a:extLst>
                <a:ext uri="{FF2B5EF4-FFF2-40B4-BE49-F238E27FC236}">
                  <a16:creationId xmlns:a16="http://schemas.microsoft.com/office/drawing/2014/main" id="{089478B0-F9CC-434D-8654-A2260F4024A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37</xdr:row>
      <xdr:rowOff>363543</xdr:rowOff>
    </xdr:from>
    <xdr:to>
      <xdr:col>3</xdr:col>
      <xdr:colOff>588914</xdr:colOff>
      <xdr:row>37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6">
          <xdr14:nvContentPartPr>
            <xdr14:cNvPr id="99" name="Ink 98">
              <a:extLst>
                <a:ext uri="{FF2B5EF4-FFF2-40B4-BE49-F238E27FC236}">
                  <a16:creationId xmlns:a16="http://schemas.microsoft.com/office/drawing/2014/main" id="{C960D5ED-F683-4E3B-97B6-14CA25E486EB}"/>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24</xdr:row>
      <xdr:rowOff>363543</xdr:rowOff>
    </xdr:from>
    <xdr:to>
      <xdr:col>3</xdr:col>
      <xdr:colOff>588914</xdr:colOff>
      <xdr:row>24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7">
          <xdr14:nvContentPartPr>
            <xdr14:cNvPr id="101" name="Ink 100">
              <a:extLst>
                <a:ext uri="{FF2B5EF4-FFF2-40B4-BE49-F238E27FC236}">
                  <a16:creationId xmlns:a16="http://schemas.microsoft.com/office/drawing/2014/main" id="{C320EE70-E15F-490E-9345-3AB4C2ABF89A}"/>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25</xdr:row>
      <xdr:rowOff>363543</xdr:rowOff>
    </xdr:from>
    <xdr:to>
      <xdr:col>3</xdr:col>
      <xdr:colOff>588914</xdr:colOff>
      <xdr:row>25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8">
          <xdr14:nvContentPartPr>
            <xdr14:cNvPr id="103" name="Ink 102">
              <a:extLst>
                <a:ext uri="{FF2B5EF4-FFF2-40B4-BE49-F238E27FC236}">
                  <a16:creationId xmlns:a16="http://schemas.microsoft.com/office/drawing/2014/main" id="{97882A00-EFEE-41C2-910F-D378E6387EAC}"/>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26</xdr:row>
      <xdr:rowOff>363543</xdr:rowOff>
    </xdr:from>
    <xdr:to>
      <xdr:col>3</xdr:col>
      <xdr:colOff>588914</xdr:colOff>
      <xdr:row>26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9">
          <xdr14:nvContentPartPr>
            <xdr14:cNvPr id="105" name="Ink 104">
              <a:extLst>
                <a:ext uri="{FF2B5EF4-FFF2-40B4-BE49-F238E27FC236}">
                  <a16:creationId xmlns:a16="http://schemas.microsoft.com/office/drawing/2014/main" id="{A54EF7EA-ADFE-41D1-84FC-27C773BAF3A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27</xdr:row>
      <xdr:rowOff>363543</xdr:rowOff>
    </xdr:from>
    <xdr:to>
      <xdr:col>3</xdr:col>
      <xdr:colOff>588914</xdr:colOff>
      <xdr:row>27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0">
          <xdr14:nvContentPartPr>
            <xdr14:cNvPr id="107" name="Ink 106">
              <a:extLst>
                <a:ext uri="{FF2B5EF4-FFF2-40B4-BE49-F238E27FC236}">
                  <a16:creationId xmlns:a16="http://schemas.microsoft.com/office/drawing/2014/main" id="{3233825C-523C-4BA1-B0AF-F7766762BC1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1">
          <xdr14:nvContentPartPr>
            <xdr14:cNvPr id="109" name="Ink 108">
              <a:extLst>
                <a:ext uri="{FF2B5EF4-FFF2-40B4-BE49-F238E27FC236}">
                  <a16:creationId xmlns:a16="http://schemas.microsoft.com/office/drawing/2014/main" id="{67D862EB-FAC9-4DE7-A9B6-FA945B910564}"/>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29</xdr:row>
      <xdr:rowOff>363543</xdr:rowOff>
    </xdr:from>
    <xdr:to>
      <xdr:col>3</xdr:col>
      <xdr:colOff>588914</xdr:colOff>
      <xdr:row>29</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2">
          <xdr14:nvContentPartPr>
            <xdr14:cNvPr id="111" name="Ink 110">
              <a:extLst>
                <a:ext uri="{FF2B5EF4-FFF2-40B4-BE49-F238E27FC236}">
                  <a16:creationId xmlns:a16="http://schemas.microsoft.com/office/drawing/2014/main" id="{C928B7BE-6E6D-4E34-BF77-00252DECFA3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30</xdr:row>
      <xdr:rowOff>363543</xdr:rowOff>
    </xdr:from>
    <xdr:to>
      <xdr:col>3</xdr:col>
      <xdr:colOff>588914</xdr:colOff>
      <xdr:row>30</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3">
          <xdr14:nvContentPartPr>
            <xdr14:cNvPr id="113" name="Ink 112">
              <a:extLst>
                <a:ext uri="{FF2B5EF4-FFF2-40B4-BE49-F238E27FC236}">
                  <a16:creationId xmlns:a16="http://schemas.microsoft.com/office/drawing/2014/main" id="{DB18D5CD-1B9F-4042-A60F-0AD963AE2307}"/>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31</xdr:row>
      <xdr:rowOff>363543</xdr:rowOff>
    </xdr:from>
    <xdr:to>
      <xdr:col>3</xdr:col>
      <xdr:colOff>588914</xdr:colOff>
      <xdr:row>31</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4">
          <xdr14:nvContentPartPr>
            <xdr14:cNvPr id="115" name="Ink 114">
              <a:extLst>
                <a:ext uri="{FF2B5EF4-FFF2-40B4-BE49-F238E27FC236}">
                  <a16:creationId xmlns:a16="http://schemas.microsoft.com/office/drawing/2014/main" id="{9B5BA587-18D8-4E57-8FFF-EFD32F9CF3E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32</xdr:row>
      <xdr:rowOff>363543</xdr:rowOff>
    </xdr:from>
    <xdr:to>
      <xdr:col>3</xdr:col>
      <xdr:colOff>588914</xdr:colOff>
      <xdr:row>32</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5">
          <xdr14:nvContentPartPr>
            <xdr14:cNvPr id="117" name="Ink 116">
              <a:extLst>
                <a:ext uri="{FF2B5EF4-FFF2-40B4-BE49-F238E27FC236}">
                  <a16:creationId xmlns:a16="http://schemas.microsoft.com/office/drawing/2014/main" id="{6D4FB2F0-5611-49E1-91F2-1A00AEBAED64}"/>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33</xdr:row>
      <xdr:rowOff>363543</xdr:rowOff>
    </xdr:from>
    <xdr:to>
      <xdr:col>3</xdr:col>
      <xdr:colOff>588914</xdr:colOff>
      <xdr:row>33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6">
          <xdr14:nvContentPartPr>
            <xdr14:cNvPr id="119" name="Ink 118">
              <a:extLst>
                <a:ext uri="{FF2B5EF4-FFF2-40B4-BE49-F238E27FC236}">
                  <a16:creationId xmlns:a16="http://schemas.microsoft.com/office/drawing/2014/main" id="{48E189E6-8FBE-4071-AAFE-6D88C1DAF98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34</xdr:row>
      <xdr:rowOff>363543</xdr:rowOff>
    </xdr:from>
    <xdr:to>
      <xdr:col>3</xdr:col>
      <xdr:colOff>588914</xdr:colOff>
      <xdr:row>34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7">
          <xdr14:nvContentPartPr>
            <xdr14:cNvPr id="121" name="Ink 120">
              <a:extLst>
                <a:ext uri="{FF2B5EF4-FFF2-40B4-BE49-F238E27FC236}">
                  <a16:creationId xmlns:a16="http://schemas.microsoft.com/office/drawing/2014/main" id="{A99BED2D-4635-4D7A-90D0-5F2D607D50B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35</xdr:row>
      <xdr:rowOff>363543</xdr:rowOff>
    </xdr:from>
    <xdr:to>
      <xdr:col>3</xdr:col>
      <xdr:colOff>588914</xdr:colOff>
      <xdr:row>35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8">
          <xdr14:nvContentPartPr>
            <xdr14:cNvPr id="123" name="Ink 122">
              <a:extLst>
                <a:ext uri="{FF2B5EF4-FFF2-40B4-BE49-F238E27FC236}">
                  <a16:creationId xmlns:a16="http://schemas.microsoft.com/office/drawing/2014/main" id="{447C9BCB-10E6-46F3-A91E-5F02B9700972}"/>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36</xdr:row>
      <xdr:rowOff>363543</xdr:rowOff>
    </xdr:from>
    <xdr:to>
      <xdr:col>3</xdr:col>
      <xdr:colOff>588914</xdr:colOff>
      <xdr:row>36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9">
          <xdr14:nvContentPartPr>
            <xdr14:cNvPr id="125" name="Ink 124">
              <a:extLst>
                <a:ext uri="{FF2B5EF4-FFF2-40B4-BE49-F238E27FC236}">
                  <a16:creationId xmlns:a16="http://schemas.microsoft.com/office/drawing/2014/main" id="{C85421E8-C911-42AF-9DDA-86A5B57642B3}"/>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37</xdr:row>
      <xdr:rowOff>363543</xdr:rowOff>
    </xdr:from>
    <xdr:to>
      <xdr:col>3</xdr:col>
      <xdr:colOff>588914</xdr:colOff>
      <xdr:row>37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0">
          <xdr14:nvContentPartPr>
            <xdr14:cNvPr id="127" name="Ink 126">
              <a:extLst>
                <a:ext uri="{FF2B5EF4-FFF2-40B4-BE49-F238E27FC236}">
                  <a16:creationId xmlns:a16="http://schemas.microsoft.com/office/drawing/2014/main" id="{9FCAC322-C89C-497F-8A0E-E60E12DB8A7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24</xdr:row>
      <xdr:rowOff>363543</xdr:rowOff>
    </xdr:from>
    <xdr:to>
      <xdr:col>3</xdr:col>
      <xdr:colOff>588914</xdr:colOff>
      <xdr:row>24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1">
          <xdr14:nvContentPartPr>
            <xdr14:cNvPr id="129" name="Ink 128">
              <a:extLst>
                <a:ext uri="{FF2B5EF4-FFF2-40B4-BE49-F238E27FC236}">
                  <a16:creationId xmlns:a16="http://schemas.microsoft.com/office/drawing/2014/main" id="{4F161A22-A63B-483D-82C9-997FA85408A7}"/>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25</xdr:row>
      <xdr:rowOff>363543</xdr:rowOff>
    </xdr:from>
    <xdr:to>
      <xdr:col>3</xdr:col>
      <xdr:colOff>588914</xdr:colOff>
      <xdr:row>25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2">
          <xdr14:nvContentPartPr>
            <xdr14:cNvPr id="131" name="Ink 130">
              <a:extLst>
                <a:ext uri="{FF2B5EF4-FFF2-40B4-BE49-F238E27FC236}">
                  <a16:creationId xmlns:a16="http://schemas.microsoft.com/office/drawing/2014/main" id="{F06B8946-2568-42AF-B5A5-4E805762644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26</xdr:row>
      <xdr:rowOff>363543</xdr:rowOff>
    </xdr:from>
    <xdr:to>
      <xdr:col>3</xdr:col>
      <xdr:colOff>588914</xdr:colOff>
      <xdr:row>26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3">
          <xdr14:nvContentPartPr>
            <xdr14:cNvPr id="133" name="Ink 132">
              <a:extLst>
                <a:ext uri="{FF2B5EF4-FFF2-40B4-BE49-F238E27FC236}">
                  <a16:creationId xmlns:a16="http://schemas.microsoft.com/office/drawing/2014/main" id="{F3F3C716-FCA5-4517-8436-5460CA648663}"/>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27</xdr:row>
      <xdr:rowOff>363543</xdr:rowOff>
    </xdr:from>
    <xdr:to>
      <xdr:col>3</xdr:col>
      <xdr:colOff>588914</xdr:colOff>
      <xdr:row>27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4">
          <xdr14:nvContentPartPr>
            <xdr14:cNvPr id="135" name="Ink 134">
              <a:extLst>
                <a:ext uri="{FF2B5EF4-FFF2-40B4-BE49-F238E27FC236}">
                  <a16:creationId xmlns:a16="http://schemas.microsoft.com/office/drawing/2014/main" id="{177B0380-0264-4C1D-A488-2F2C06CC5ED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5">
          <xdr14:nvContentPartPr>
            <xdr14:cNvPr id="137" name="Ink 136">
              <a:extLst>
                <a:ext uri="{FF2B5EF4-FFF2-40B4-BE49-F238E27FC236}">
                  <a16:creationId xmlns:a16="http://schemas.microsoft.com/office/drawing/2014/main" id="{0C9B6653-03C0-4B5F-B8E9-3F8354EF7211}"/>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29</xdr:row>
      <xdr:rowOff>363543</xdr:rowOff>
    </xdr:from>
    <xdr:to>
      <xdr:col>3</xdr:col>
      <xdr:colOff>588914</xdr:colOff>
      <xdr:row>29</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6">
          <xdr14:nvContentPartPr>
            <xdr14:cNvPr id="139" name="Ink 138">
              <a:extLst>
                <a:ext uri="{FF2B5EF4-FFF2-40B4-BE49-F238E27FC236}">
                  <a16:creationId xmlns:a16="http://schemas.microsoft.com/office/drawing/2014/main" id="{93FB261B-5102-4046-81A4-BFD635011664}"/>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30</xdr:row>
      <xdr:rowOff>363543</xdr:rowOff>
    </xdr:from>
    <xdr:to>
      <xdr:col>3</xdr:col>
      <xdr:colOff>588914</xdr:colOff>
      <xdr:row>30</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7">
          <xdr14:nvContentPartPr>
            <xdr14:cNvPr id="141" name="Ink 140">
              <a:extLst>
                <a:ext uri="{FF2B5EF4-FFF2-40B4-BE49-F238E27FC236}">
                  <a16:creationId xmlns:a16="http://schemas.microsoft.com/office/drawing/2014/main" id="{EF7C2070-1918-478F-8F6D-3A0BEBAF510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31</xdr:row>
      <xdr:rowOff>363543</xdr:rowOff>
    </xdr:from>
    <xdr:to>
      <xdr:col>3</xdr:col>
      <xdr:colOff>588914</xdr:colOff>
      <xdr:row>31</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8">
          <xdr14:nvContentPartPr>
            <xdr14:cNvPr id="143" name="Ink 142">
              <a:extLst>
                <a:ext uri="{FF2B5EF4-FFF2-40B4-BE49-F238E27FC236}">
                  <a16:creationId xmlns:a16="http://schemas.microsoft.com/office/drawing/2014/main" id="{22138681-3FF1-4575-BE56-A569979FF59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32</xdr:row>
      <xdr:rowOff>363543</xdr:rowOff>
    </xdr:from>
    <xdr:to>
      <xdr:col>3</xdr:col>
      <xdr:colOff>588914</xdr:colOff>
      <xdr:row>32</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9">
          <xdr14:nvContentPartPr>
            <xdr14:cNvPr id="145" name="Ink 144">
              <a:extLst>
                <a:ext uri="{FF2B5EF4-FFF2-40B4-BE49-F238E27FC236}">
                  <a16:creationId xmlns:a16="http://schemas.microsoft.com/office/drawing/2014/main" id="{55535459-8D38-4510-8F2F-7902B2E2E03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33</xdr:row>
      <xdr:rowOff>363543</xdr:rowOff>
    </xdr:from>
    <xdr:to>
      <xdr:col>3</xdr:col>
      <xdr:colOff>588914</xdr:colOff>
      <xdr:row>33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70">
          <xdr14:nvContentPartPr>
            <xdr14:cNvPr id="147" name="Ink 146">
              <a:extLst>
                <a:ext uri="{FF2B5EF4-FFF2-40B4-BE49-F238E27FC236}">
                  <a16:creationId xmlns:a16="http://schemas.microsoft.com/office/drawing/2014/main" id="{AC80DCEE-929B-474A-883D-AD8A3112CA4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34</xdr:row>
      <xdr:rowOff>363543</xdr:rowOff>
    </xdr:from>
    <xdr:to>
      <xdr:col>3</xdr:col>
      <xdr:colOff>588914</xdr:colOff>
      <xdr:row>34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71">
          <xdr14:nvContentPartPr>
            <xdr14:cNvPr id="149" name="Ink 148">
              <a:extLst>
                <a:ext uri="{FF2B5EF4-FFF2-40B4-BE49-F238E27FC236}">
                  <a16:creationId xmlns:a16="http://schemas.microsoft.com/office/drawing/2014/main" id="{5B951914-76EF-4C29-9E96-F97F46CEB990}"/>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35</xdr:row>
      <xdr:rowOff>363543</xdr:rowOff>
    </xdr:from>
    <xdr:to>
      <xdr:col>3</xdr:col>
      <xdr:colOff>588914</xdr:colOff>
      <xdr:row>35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72">
          <xdr14:nvContentPartPr>
            <xdr14:cNvPr id="151" name="Ink 150">
              <a:extLst>
                <a:ext uri="{FF2B5EF4-FFF2-40B4-BE49-F238E27FC236}">
                  <a16:creationId xmlns:a16="http://schemas.microsoft.com/office/drawing/2014/main" id="{4018DEC4-128C-45CA-9219-53458DCDF80F}"/>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36</xdr:row>
      <xdr:rowOff>363543</xdr:rowOff>
    </xdr:from>
    <xdr:to>
      <xdr:col>3</xdr:col>
      <xdr:colOff>588914</xdr:colOff>
      <xdr:row>36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73">
          <xdr14:nvContentPartPr>
            <xdr14:cNvPr id="153" name="Ink 152">
              <a:extLst>
                <a:ext uri="{FF2B5EF4-FFF2-40B4-BE49-F238E27FC236}">
                  <a16:creationId xmlns:a16="http://schemas.microsoft.com/office/drawing/2014/main" id="{7615C2A6-C4DA-4710-9644-C41004D8553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37</xdr:row>
      <xdr:rowOff>363543</xdr:rowOff>
    </xdr:from>
    <xdr:to>
      <xdr:col>3</xdr:col>
      <xdr:colOff>588914</xdr:colOff>
      <xdr:row>37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74">
          <xdr14:nvContentPartPr>
            <xdr14:cNvPr id="155" name="Ink 154">
              <a:extLst>
                <a:ext uri="{FF2B5EF4-FFF2-40B4-BE49-F238E27FC236}">
                  <a16:creationId xmlns:a16="http://schemas.microsoft.com/office/drawing/2014/main" id="{9742E070-58EA-4AC7-A15A-23774D5B8E04}"/>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0</xdr:col>
      <xdr:colOff>94401</xdr:colOff>
      <xdr:row>38</xdr:row>
      <xdr:rowOff>72759</xdr:rowOff>
    </xdr:from>
    <xdr:to>
      <xdr:col>5</xdr:col>
      <xdr:colOff>932497</xdr:colOff>
      <xdr:row>41</xdr:row>
      <xdr:rowOff>339989</xdr:rowOff>
    </xdr:to>
    <xdr:grpSp>
      <xdr:nvGrpSpPr>
        <xdr:cNvPr id="3" name="Group 2">
          <a:extLst>
            <a:ext uri="{FF2B5EF4-FFF2-40B4-BE49-F238E27FC236}">
              <a16:creationId xmlns:a16="http://schemas.microsoft.com/office/drawing/2014/main" id="{15DBBB6F-9B44-4CA3-BDB2-AB1F9664F560}"/>
            </a:ext>
          </a:extLst>
        </xdr:cNvPr>
        <xdr:cNvGrpSpPr/>
      </xdr:nvGrpSpPr>
      <xdr:grpSpPr>
        <a:xfrm>
          <a:off x="94401" y="12550509"/>
          <a:ext cx="5910159" cy="1124480"/>
          <a:chOff x="189173" y="12550509"/>
          <a:chExt cx="5879772" cy="1124480"/>
        </a:xfrm>
      </xdr:grpSpPr>
      <xdr:sp macro="" textlink="">
        <xdr:nvSpPr>
          <xdr:cNvPr id="11" name="Rectangle 10">
            <a:extLst>
              <a:ext uri="{FF2B5EF4-FFF2-40B4-BE49-F238E27FC236}">
                <a16:creationId xmlns:a16="http://schemas.microsoft.com/office/drawing/2014/main" id="{4B17969C-D0DF-43C5-B22D-F6DAF306C242}"/>
              </a:ext>
            </a:extLst>
          </xdr:cNvPr>
          <xdr:cNvSpPr/>
        </xdr:nvSpPr>
        <xdr:spPr>
          <a:xfrm>
            <a:off x="189173" y="12550509"/>
            <a:ext cx="5879772" cy="1124480"/>
          </a:xfrm>
          <a:prstGeom prst="rect">
            <a:avLst/>
          </a:prstGeom>
          <a:noFill/>
          <a:ln w="6350">
            <a:solidFill>
              <a:srgbClr val="C0C0C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050">
              <a:solidFill>
                <a:sysClr val="windowText" lastClr="000000"/>
              </a:solidFill>
              <a:latin typeface="Verdana" pitchFamily="34" charset="0"/>
              <a:ea typeface="Verdana" pitchFamily="34" charset="0"/>
              <a:cs typeface="Verdana" pitchFamily="34" charset="0"/>
            </a:endParaRPr>
          </a:p>
        </xdr:txBody>
      </xdr:sp>
      <xdr:sp macro="" textlink="">
        <xdr:nvSpPr>
          <xdr:cNvPr id="48" name="Rectangle 47">
            <a:extLst>
              <a:ext uri="{FF2B5EF4-FFF2-40B4-BE49-F238E27FC236}">
                <a16:creationId xmlns:a16="http://schemas.microsoft.com/office/drawing/2014/main" id="{48DE34C2-D6B9-4773-838F-1422C7B657A6}"/>
              </a:ext>
            </a:extLst>
          </xdr:cNvPr>
          <xdr:cNvSpPr/>
        </xdr:nvSpPr>
        <xdr:spPr>
          <a:xfrm>
            <a:off x="1011283" y="12587791"/>
            <a:ext cx="3745826" cy="266744"/>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050" b="1" i="1">
                <a:solidFill>
                  <a:sysClr val="windowText" lastClr="000000"/>
                </a:solidFill>
                <a:latin typeface="Verdana" pitchFamily="34" charset="0"/>
                <a:ea typeface="Verdana" pitchFamily="34" charset="0"/>
                <a:cs typeface="Verdana" pitchFamily="34" charset="0"/>
              </a:rPr>
              <a:t>*</a:t>
            </a:r>
            <a:r>
              <a:rPr lang="en-US" sz="1050" b="1" i="1" baseline="0">
                <a:solidFill>
                  <a:sysClr val="windowText" lastClr="000000"/>
                </a:solidFill>
                <a:latin typeface="Verdana" pitchFamily="34" charset="0"/>
                <a:ea typeface="Verdana" pitchFamily="34" charset="0"/>
                <a:cs typeface="Verdana" pitchFamily="34" charset="0"/>
              </a:rPr>
              <a:t>Please select glass type for size limitations:</a:t>
            </a:r>
          </a:p>
        </xdr:txBody>
      </xdr:sp>
      <xdr:grpSp>
        <xdr:nvGrpSpPr>
          <xdr:cNvPr id="2" name="Group 1">
            <a:extLst>
              <a:ext uri="{FF2B5EF4-FFF2-40B4-BE49-F238E27FC236}">
                <a16:creationId xmlns:a16="http://schemas.microsoft.com/office/drawing/2014/main" id="{8387A81A-0979-4530-9F82-535F978888B1}"/>
              </a:ext>
            </a:extLst>
          </xdr:cNvPr>
          <xdr:cNvGrpSpPr/>
        </xdr:nvGrpSpPr>
        <xdr:grpSpPr>
          <a:xfrm>
            <a:off x="314839" y="12777763"/>
            <a:ext cx="4605857" cy="831080"/>
            <a:chOff x="314839" y="12777763"/>
            <a:chExt cx="4605857" cy="831080"/>
          </a:xfrm>
        </xdr:grpSpPr>
        <xdr:grpSp>
          <xdr:nvGrpSpPr>
            <xdr:cNvPr id="10" name="Group 9">
              <a:extLst>
                <a:ext uri="{FF2B5EF4-FFF2-40B4-BE49-F238E27FC236}">
                  <a16:creationId xmlns:a16="http://schemas.microsoft.com/office/drawing/2014/main" id="{052B3693-C801-4698-A1AD-3222BB11B7A7}"/>
                </a:ext>
              </a:extLst>
            </xdr:cNvPr>
            <xdr:cNvGrpSpPr/>
          </xdr:nvGrpSpPr>
          <xdr:grpSpPr>
            <a:xfrm>
              <a:off x="314839" y="12790231"/>
              <a:ext cx="1376525" cy="809961"/>
              <a:chOff x="255310" y="12790231"/>
              <a:chExt cx="1376525" cy="809961"/>
            </a:xfrm>
          </xdr:grpSpPr>
          <xdr:sp macro="" textlink="">
            <xdr:nvSpPr>
              <xdr:cNvPr id="16" name="Rectangle 15">
                <a:hlinkClick xmlns:r="http://schemas.openxmlformats.org/officeDocument/2006/relationships" r:id="rId75"/>
                <a:extLst>
                  <a:ext uri="{FF2B5EF4-FFF2-40B4-BE49-F238E27FC236}">
                    <a16:creationId xmlns:a16="http://schemas.microsoft.com/office/drawing/2014/main" id="{4113A875-989F-472A-BC59-BB76407241F5}"/>
                  </a:ext>
                </a:extLst>
              </xdr:cNvPr>
              <xdr:cNvSpPr/>
            </xdr:nvSpPr>
            <xdr:spPr>
              <a:xfrm>
                <a:off x="255310" y="13047153"/>
                <a:ext cx="1372508" cy="248986"/>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a:solidFill>
                      <a:sysClr val="windowText" lastClr="000000"/>
                    </a:solidFill>
                    <a:latin typeface="Verdana" pitchFamily="34" charset="0"/>
                    <a:ea typeface="Verdana" pitchFamily="34" charset="0"/>
                    <a:cs typeface="Verdana" pitchFamily="34" charset="0"/>
                  </a:rPr>
                  <a:t>Annealed</a:t>
                </a:r>
                <a:endParaRPr lang="en-US" sz="1000" b="1" i="1" baseline="0">
                  <a:solidFill>
                    <a:sysClr val="windowText" lastClr="000000"/>
                  </a:solidFill>
                  <a:latin typeface="Verdana" pitchFamily="34" charset="0"/>
                  <a:ea typeface="Verdana" pitchFamily="34" charset="0"/>
                  <a:cs typeface="Verdana" pitchFamily="34" charset="0"/>
                </a:endParaRPr>
              </a:p>
            </xdr:txBody>
          </xdr:sp>
          <xdr:sp macro="" textlink="">
            <xdr:nvSpPr>
              <xdr:cNvPr id="18" name="Rectangle 17">
                <a:hlinkClick xmlns:r="http://schemas.openxmlformats.org/officeDocument/2006/relationships" r:id="rId76"/>
                <a:extLst>
                  <a:ext uri="{FF2B5EF4-FFF2-40B4-BE49-F238E27FC236}">
                    <a16:creationId xmlns:a16="http://schemas.microsoft.com/office/drawing/2014/main" id="{DDE55226-E155-42A5-80F8-0E04A9F682F5}"/>
                  </a:ext>
                </a:extLst>
              </xdr:cNvPr>
              <xdr:cNvSpPr/>
            </xdr:nvSpPr>
            <xdr:spPr>
              <a:xfrm>
                <a:off x="259327" y="13351211"/>
                <a:ext cx="1372508" cy="248981"/>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a:solidFill>
                      <a:sysClr val="windowText" lastClr="000000"/>
                    </a:solidFill>
                    <a:latin typeface="Verdana" pitchFamily="34" charset="0"/>
                    <a:ea typeface="Verdana" pitchFamily="34" charset="0"/>
                    <a:cs typeface="Verdana" pitchFamily="34" charset="0"/>
                  </a:rPr>
                  <a:t>Tempered</a:t>
                </a:r>
                <a:endParaRPr lang="en-US" sz="1000" b="1" i="1" baseline="0">
                  <a:solidFill>
                    <a:sysClr val="windowText" lastClr="000000"/>
                  </a:solidFill>
                  <a:latin typeface="Verdana" pitchFamily="34" charset="0"/>
                  <a:ea typeface="Verdana" pitchFamily="34" charset="0"/>
                  <a:cs typeface="Verdana" pitchFamily="34" charset="0"/>
                </a:endParaRPr>
              </a:p>
            </xdr:txBody>
          </xdr:sp>
          <xdr:sp macro="" textlink="$AD$100">
            <xdr:nvSpPr>
              <xdr:cNvPr id="56" name="Rectangle 55">
                <a:extLst>
                  <a:ext uri="{FF2B5EF4-FFF2-40B4-BE49-F238E27FC236}">
                    <a16:creationId xmlns:a16="http://schemas.microsoft.com/office/drawing/2014/main" id="{AFE9A6EA-4BF2-4D48-8CEC-97FB436CDBD8}"/>
                  </a:ext>
                </a:extLst>
              </xdr:cNvPr>
              <xdr:cNvSpPr/>
            </xdr:nvSpPr>
            <xdr:spPr>
              <a:xfrm>
                <a:off x="263122" y="12790231"/>
                <a:ext cx="1363004" cy="276272"/>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fld id="{F8C053E5-BA64-49DF-804B-588A44DD2ECF}" type="TxLink">
                  <a:rPr lang="en-US" sz="1000" b="0" i="0" u="none" strike="noStrike" baseline="0">
                    <a:solidFill>
                      <a:srgbClr val="000000"/>
                    </a:solidFill>
                    <a:latin typeface="Verdana"/>
                    <a:ea typeface="Verdana"/>
                    <a:cs typeface="Verdana"/>
                  </a:rPr>
                  <a:pPr algn="ctr"/>
                  <a:t>1" Custom</a:t>
                </a:fld>
                <a:endParaRPr lang="en-US" sz="1000" b="0" i="0" u="none" baseline="0">
                  <a:solidFill>
                    <a:sysClr val="windowText" lastClr="000000"/>
                  </a:solidFill>
                  <a:latin typeface="Verdana" pitchFamily="34" charset="0"/>
                  <a:ea typeface="Verdana" pitchFamily="34" charset="0"/>
                  <a:cs typeface="Verdana" pitchFamily="34" charset="0"/>
                </a:endParaRPr>
              </a:p>
            </xdr:txBody>
          </xdr:sp>
        </xdr:grpSp>
        <xdr:grpSp>
          <xdr:nvGrpSpPr>
            <xdr:cNvPr id="12" name="Group 11">
              <a:extLst>
                <a:ext uri="{FF2B5EF4-FFF2-40B4-BE49-F238E27FC236}">
                  <a16:creationId xmlns:a16="http://schemas.microsoft.com/office/drawing/2014/main" id="{1EF156A4-6794-46FF-B18B-CB67C93C247C}"/>
                </a:ext>
              </a:extLst>
            </xdr:cNvPr>
            <xdr:cNvGrpSpPr/>
          </xdr:nvGrpSpPr>
          <xdr:grpSpPr>
            <a:xfrm>
              <a:off x="1754582" y="12782523"/>
              <a:ext cx="1001573" cy="826320"/>
              <a:chOff x="1837925" y="12794429"/>
              <a:chExt cx="1001573" cy="826320"/>
            </a:xfrm>
          </xdr:grpSpPr>
          <xdr:sp macro="" textlink="">
            <xdr:nvSpPr>
              <xdr:cNvPr id="55" name="Rectangle 54">
                <a:hlinkClick xmlns:r="http://schemas.openxmlformats.org/officeDocument/2006/relationships" r:id="rId77"/>
                <a:extLst>
                  <a:ext uri="{FF2B5EF4-FFF2-40B4-BE49-F238E27FC236}">
                    <a16:creationId xmlns:a16="http://schemas.microsoft.com/office/drawing/2014/main" id="{0852BFD7-1962-4F40-80B9-C927BF49A887}"/>
                  </a:ext>
                </a:extLst>
              </xdr:cNvPr>
              <xdr:cNvSpPr/>
            </xdr:nvSpPr>
            <xdr:spPr>
              <a:xfrm>
                <a:off x="1848513" y="13054972"/>
                <a:ext cx="967174" cy="565777"/>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00" b="1" i="1" baseline="0">
                    <a:solidFill>
                      <a:sysClr val="windowText" lastClr="000000"/>
                    </a:solidFill>
                    <a:latin typeface="Verdana" pitchFamily="34" charset="0"/>
                    <a:ea typeface="Verdana" pitchFamily="34" charset="0"/>
                    <a:cs typeface="Verdana" pitchFamily="34" charset="0"/>
                  </a:rPr>
                  <a:t>Annealed/Tempered</a:t>
                </a:r>
              </a:p>
            </xdr:txBody>
          </xdr:sp>
          <xdr:sp macro="" textlink="$AD$101">
            <xdr:nvSpPr>
              <xdr:cNvPr id="57" name="Rectangle 56">
                <a:extLst>
                  <a:ext uri="{FF2B5EF4-FFF2-40B4-BE49-F238E27FC236}">
                    <a16:creationId xmlns:a16="http://schemas.microsoft.com/office/drawing/2014/main" id="{A7BDDDA8-141F-4DA2-A876-94A0D5C466D4}"/>
                  </a:ext>
                </a:extLst>
              </xdr:cNvPr>
              <xdr:cNvSpPr/>
            </xdr:nvSpPr>
            <xdr:spPr>
              <a:xfrm>
                <a:off x="1837925" y="12794429"/>
                <a:ext cx="1001573" cy="274320"/>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fld id="{ED382D8B-F4C5-4610-AC1B-63D41A46479A}" type="TxLink">
                  <a:rPr lang="en-US" sz="1000" b="0" i="0" u="none" strike="noStrike" baseline="0">
                    <a:solidFill>
                      <a:srgbClr val="000000"/>
                    </a:solidFill>
                    <a:latin typeface="Verdana"/>
                    <a:ea typeface="Verdana"/>
                    <a:cs typeface="Verdana"/>
                  </a:rPr>
                  <a:pPr algn="ctr"/>
                  <a:t>7/8" Tilt</a:t>
                </a:fld>
                <a:endParaRPr lang="en-US" sz="1000" b="0" i="0" u="none" baseline="0">
                  <a:solidFill>
                    <a:sysClr val="windowText" lastClr="000000"/>
                  </a:solidFill>
                  <a:latin typeface="Verdana" pitchFamily="34" charset="0"/>
                  <a:ea typeface="Verdana" pitchFamily="34" charset="0"/>
                  <a:cs typeface="Verdana" pitchFamily="34" charset="0"/>
                </a:endParaRPr>
              </a:p>
            </xdr:txBody>
          </xdr:sp>
        </xdr:grpSp>
        <xdr:grpSp>
          <xdr:nvGrpSpPr>
            <xdr:cNvPr id="174" name="Group 173">
              <a:extLst>
                <a:ext uri="{FF2B5EF4-FFF2-40B4-BE49-F238E27FC236}">
                  <a16:creationId xmlns:a16="http://schemas.microsoft.com/office/drawing/2014/main" id="{765CE531-9533-47FD-963C-2B6D79353851}"/>
                </a:ext>
              </a:extLst>
            </xdr:cNvPr>
            <xdr:cNvGrpSpPr/>
          </xdr:nvGrpSpPr>
          <xdr:grpSpPr>
            <a:xfrm>
              <a:off x="2799953" y="12780145"/>
              <a:ext cx="1039669" cy="827472"/>
              <a:chOff x="1844693" y="12794429"/>
              <a:chExt cx="1001573" cy="827472"/>
            </a:xfrm>
          </xdr:grpSpPr>
          <xdr:sp macro="" textlink="">
            <xdr:nvSpPr>
              <xdr:cNvPr id="175" name="Rectangle 174">
                <a:hlinkClick xmlns:r="http://schemas.openxmlformats.org/officeDocument/2006/relationships" r:id="rId78"/>
                <a:extLst>
                  <a:ext uri="{FF2B5EF4-FFF2-40B4-BE49-F238E27FC236}">
                    <a16:creationId xmlns:a16="http://schemas.microsoft.com/office/drawing/2014/main" id="{B6839A48-19CE-4A38-BBB3-CDDEA22388B3}"/>
                  </a:ext>
                </a:extLst>
              </xdr:cNvPr>
              <xdr:cNvSpPr/>
            </xdr:nvSpPr>
            <xdr:spPr>
              <a:xfrm>
                <a:off x="1855281" y="13054973"/>
                <a:ext cx="967174" cy="566928"/>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00" b="1" i="1" baseline="0">
                    <a:solidFill>
                      <a:sysClr val="windowText" lastClr="000000"/>
                    </a:solidFill>
                    <a:latin typeface="Verdana" pitchFamily="34" charset="0"/>
                    <a:ea typeface="Verdana" pitchFamily="34" charset="0"/>
                    <a:cs typeface="Verdana" pitchFamily="34" charset="0"/>
                  </a:rPr>
                  <a:t>Annealed/ Tempered</a:t>
                </a:r>
              </a:p>
            </xdr:txBody>
          </xdr:sp>
          <xdr:sp macro="" textlink="$AD$102">
            <xdr:nvSpPr>
              <xdr:cNvPr id="176" name="Rectangle 175">
                <a:extLst>
                  <a:ext uri="{FF2B5EF4-FFF2-40B4-BE49-F238E27FC236}">
                    <a16:creationId xmlns:a16="http://schemas.microsoft.com/office/drawing/2014/main" id="{1AFDAA48-60CD-457E-A306-7D1905259206}"/>
                  </a:ext>
                </a:extLst>
              </xdr:cNvPr>
              <xdr:cNvSpPr/>
            </xdr:nvSpPr>
            <xdr:spPr>
              <a:xfrm>
                <a:off x="1844693" y="12794429"/>
                <a:ext cx="1001573" cy="274320"/>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fld id="{92CFA7D0-7D5C-48D8-8AD7-2049CCA0CC5F}" type="TxLink">
                  <a:rPr lang="en-US" sz="1000" b="0" i="0" u="none" strike="noStrike" baseline="0">
                    <a:solidFill>
                      <a:srgbClr val="000000"/>
                    </a:solidFill>
                    <a:latin typeface="Verdana"/>
                    <a:ea typeface="Verdana"/>
                    <a:cs typeface="Verdana"/>
                  </a:rPr>
                  <a:pPr algn="ctr"/>
                  <a:t>7/8" RLT-Top</a:t>
                </a:fld>
                <a:endParaRPr lang="en-US" sz="1000" b="0" i="0" u="none" baseline="0">
                  <a:solidFill>
                    <a:sysClr val="windowText" lastClr="000000"/>
                  </a:solidFill>
                  <a:latin typeface="Verdana" panose="020B0604030504040204" pitchFamily="34" charset="0"/>
                  <a:ea typeface="Verdana" panose="020B0604030504040204" pitchFamily="34" charset="0"/>
                  <a:cs typeface="Verdana" panose="020B0604030504040204" pitchFamily="34" charset="0"/>
                </a:endParaRPr>
              </a:p>
            </xdr:txBody>
          </xdr:sp>
        </xdr:grpSp>
        <xdr:grpSp>
          <xdr:nvGrpSpPr>
            <xdr:cNvPr id="177" name="Group 176">
              <a:extLst>
                <a:ext uri="{FF2B5EF4-FFF2-40B4-BE49-F238E27FC236}">
                  <a16:creationId xmlns:a16="http://schemas.microsoft.com/office/drawing/2014/main" id="{EF3BF03A-154B-4338-8919-562D9E8F9FC0}"/>
                </a:ext>
              </a:extLst>
            </xdr:cNvPr>
            <xdr:cNvGrpSpPr/>
          </xdr:nvGrpSpPr>
          <xdr:grpSpPr>
            <a:xfrm>
              <a:off x="3881027" y="12777763"/>
              <a:ext cx="1039669" cy="827472"/>
              <a:chOff x="1844696" y="12794429"/>
              <a:chExt cx="1001573" cy="827472"/>
            </a:xfrm>
          </xdr:grpSpPr>
          <xdr:sp macro="" textlink="">
            <xdr:nvSpPr>
              <xdr:cNvPr id="178" name="Rectangle 177">
                <a:hlinkClick xmlns:r="http://schemas.openxmlformats.org/officeDocument/2006/relationships" r:id="rId79"/>
                <a:extLst>
                  <a:ext uri="{FF2B5EF4-FFF2-40B4-BE49-F238E27FC236}">
                    <a16:creationId xmlns:a16="http://schemas.microsoft.com/office/drawing/2014/main" id="{1854CF05-5F8E-4DC4-BF9C-2543B51FD39D}"/>
                  </a:ext>
                </a:extLst>
              </xdr:cNvPr>
              <xdr:cNvSpPr/>
            </xdr:nvSpPr>
            <xdr:spPr>
              <a:xfrm>
                <a:off x="1855286" y="13054973"/>
                <a:ext cx="967174" cy="566928"/>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00" b="1" i="1" baseline="0">
                    <a:solidFill>
                      <a:sysClr val="windowText" lastClr="000000"/>
                    </a:solidFill>
                    <a:latin typeface="Verdana" pitchFamily="34" charset="0"/>
                    <a:ea typeface="Verdana" pitchFamily="34" charset="0"/>
                    <a:cs typeface="Verdana" pitchFamily="34" charset="0"/>
                  </a:rPr>
                  <a:t>Tempered</a:t>
                </a:r>
              </a:p>
            </xdr:txBody>
          </xdr:sp>
          <xdr:sp macro="" textlink="$AD$99">
            <xdr:nvSpPr>
              <xdr:cNvPr id="179" name="Rectangle 178">
                <a:extLst>
                  <a:ext uri="{FF2B5EF4-FFF2-40B4-BE49-F238E27FC236}">
                    <a16:creationId xmlns:a16="http://schemas.microsoft.com/office/drawing/2014/main" id="{79C5ED52-D454-4BA2-89F5-2843C2401869}"/>
                  </a:ext>
                </a:extLst>
              </xdr:cNvPr>
              <xdr:cNvSpPr/>
            </xdr:nvSpPr>
            <xdr:spPr>
              <a:xfrm>
                <a:off x="1844696" y="12794429"/>
                <a:ext cx="1001573" cy="274320"/>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fld id="{B7101128-781A-400C-BD35-E713DB08F3D4}" type="TxLink">
                  <a:rPr lang="en-US" sz="1000" b="0" i="0" u="none" strike="noStrike" baseline="0">
                    <a:solidFill>
                      <a:srgbClr val="000000"/>
                    </a:solidFill>
                    <a:latin typeface="Verdana"/>
                    <a:ea typeface="Verdana"/>
                    <a:cs typeface="Verdana"/>
                  </a:rPr>
                  <a:pPr algn="ctr"/>
                  <a:t>Blink Classic</a:t>
                </a:fld>
                <a:endParaRPr lang="en-US" sz="1000" b="0" i="0" u="none" baseline="0">
                  <a:solidFill>
                    <a:sysClr val="windowText" lastClr="000000"/>
                  </a:solidFill>
                  <a:latin typeface="Verdana" panose="020B0604030504040204" pitchFamily="34" charset="0"/>
                  <a:ea typeface="Verdana" panose="020B0604030504040204" pitchFamily="34" charset="0"/>
                  <a:cs typeface="Verdana" panose="020B0604030504040204" pitchFamily="34" charset="0"/>
                </a:endParaRPr>
              </a:p>
            </xdr:txBody>
          </xdr:sp>
        </xdr:grpSp>
      </xdr:grpSp>
    </xdr:grpSp>
    <xdr:clientData/>
  </xdr:twoCellAnchor>
  <xdr:twoCellAnchor>
    <xdr:from>
      <xdr:col>5</xdr:col>
      <xdr:colOff>682509</xdr:colOff>
      <xdr:row>38</xdr:row>
      <xdr:rowOff>41842</xdr:rowOff>
    </xdr:from>
    <xdr:to>
      <xdr:col>13</xdr:col>
      <xdr:colOff>930589</xdr:colOff>
      <xdr:row>43</xdr:row>
      <xdr:rowOff>330513</xdr:rowOff>
    </xdr:to>
    <xdr:grpSp>
      <xdr:nvGrpSpPr>
        <xdr:cNvPr id="15" name="Group 14">
          <a:extLst>
            <a:ext uri="{FF2B5EF4-FFF2-40B4-BE49-F238E27FC236}">
              <a16:creationId xmlns:a16="http://schemas.microsoft.com/office/drawing/2014/main" id="{3C83B4BC-682E-473B-B3FE-5FE8AB465A5D}"/>
            </a:ext>
          </a:extLst>
        </xdr:cNvPr>
        <xdr:cNvGrpSpPr/>
      </xdr:nvGrpSpPr>
      <xdr:grpSpPr>
        <a:xfrm>
          <a:off x="5754572" y="12519592"/>
          <a:ext cx="4427173" cy="1681702"/>
          <a:chOff x="5109171" y="12530428"/>
          <a:chExt cx="3424668" cy="1683506"/>
        </a:xfrm>
      </xdr:grpSpPr>
      <xdr:sp macro="" textlink="">
        <xdr:nvSpPr>
          <xdr:cNvPr id="17" name="Rectangle 16">
            <a:extLst>
              <a:ext uri="{FF2B5EF4-FFF2-40B4-BE49-F238E27FC236}">
                <a16:creationId xmlns:a16="http://schemas.microsoft.com/office/drawing/2014/main" id="{9428F8EE-5B4A-4823-9907-022BFC439B54}"/>
              </a:ext>
            </a:extLst>
          </xdr:cNvPr>
          <xdr:cNvSpPr/>
        </xdr:nvSpPr>
        <xdr:spPr>
          <a:xfrm>
            <a:off x="5109171" y="12651722"/>
            <a:ext cx="3424668" cy="1562212"/>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lvl="1" algn="l"/>
            <a:endParaRPr lang="en-US" sz="200" i="1" u="sng" baseline="0">
              <a:solidFill>
                <a:sysClr val="windowText" lastClr="000000"/>
              </a:solidFill>
              <a:latin typeface="Verdana" pitchFamily="34" charset="0"/>
              <a:ea typeface="Verdana" pitchFamily="34" charset="0"/>
              <a:cs typeface="Verdana" pitchFamily="34" charset="0"/>
            </a:endParaRPr>
          </a:p>
          <a:p>
            <a:pPr lvl="1" algn="l"/>
            <a:r>
              <a:rPr lang="en-US" sz="900" i="1" u="sng" baseline="0">
                <a:solidFill>
                  <a:sysClr val="windowText" lastClr="000000"/>
                </a:solidFill>
                <a:latin typeface="Verdana" pitchFamily="34" charset="0"/>
                <a:ea typeface="Verdana" pitchFamily="34" charset="0"/>
                <a:cs typeface="Verdana" pitchFamily="34" charset="0"/>
              </a:rPr>
              <a:t>1" Custom / Tempered</a:t>
            </a:r>
            <a:r>
              <a:rPr lang="en-US" sz="900" baseline="0">
                <a:solidFill>
                  <a:sysClr val="windowText" lastClr="000000"/>
                </a:solidFill>
                <a:latin typeface="Verdana" pitchFamily="34" charset="0"/>
                <a:ea typeface="Verdana" pitchFamily="34" charset="0"/>
                <a:cs typeface="Verdana" pitchFamily="34" charset="0"/>
              </a:rPr>
              <a:t> - 17 square feet</a:t>
            </a:r>
            <a:r>
              <a:rPr lang="en-US" sz="1050" b="1" i="1" u="none" strike="noStrike">
                <a:solidFill>
                  <a:schemeClr val="lt1"/>
                </a:solidFill>
                <a:effectLst/>
                <a:latin typeface="+mn-lt"/>
                <a:ea typeface="+mn-ea"/>
                <a:cs typeface="+mn-cs"/>
              </a:rPr>
              <a:t> </a:t>
            </a:r>
          </a:p>
          <a:p>
            <a:pPr lvl="1" algn="l"/>
            <a:endParaRPr lang="en-US" sz="100" baseline="0">
              <a:solidFill>
                <a:sysClr val="windowText" lastClr="000000"/>
              </a:solidFill>
              <a:latin typeface="Verdana" pitchFamily="34" charset="0"/>
              <a:ea typeface="Verdana" pitchFamily="34" charset="0"/>
              <a:cs typeface="Verdana" pitchFamily="34" charset="0"/>
            </a:endParaRPr>
          </a:p>
          <a:p>
            <a:pPr marL="457200" marR="0" lvl="1" indent="0" algn="l" defTabSz="914400" eaLnBrk="1" fontAlgn="auto" latinLnBrk="0" hangingPunct="1">
              <a:lnSpc>
                <a:spcPct val="100000"/>
              </a:lnSpc>
              <a:spcBef>
                <a:spcPts val="0"/>
              </a:spcBef>
              <a:spcAft>
                <a:spcPts val="0"/>
              </a:spcAft>
              <a:buClrTx/>
              <a:buSzTx/>
              <a:buFontTx/>
              <a:buNone/>
              <a:tabLst/>
              <a:defRPr/>
            </a:pPr>
            <a:r>
              <a:rPr lang="en-US" sz="900" i="1" u="sng">
                <a:solidFill>
                  <a:sysClr val="windowText" lastClr="000000"/>
                </a:solidFill>
                <a:latin typeface="Verdana" pitchFamily="34" charset="0"/>
                <a:ea typeface="Verdana" pitchFamily="34" charset="0"/>
                <a:cs typeface="Verdana" pitchFamily="34" charset="0"/>
              </a:rPr>
              <a:t>1" Custom / Annealed</a:t>
            </a:r>
            <a:r>
              <a:rPr lang="en-US" sz="900">
                <a:solidFill>
                  <a:sysClr val="windowText" lastClr="000000"/>
                </a:solidFill>
                <a:latin typeface="Verdana" pitchFamily="34" charset="0"/>
                <a:ea typeface="Verdana" pitchFamily="34" charset="0"/>
                <a:cs typeface="Verdana" pitchFamily="34" charset="0"/>
              </a:rPr>
              <a:t> - 15 square</a:t>
            </a:r>
            <a:r>
              <a:rPr lang="en-US" sz="900" baseline="0">
                <a:solidFill>
                  <a:sysClr val="windowText" lastClr="000000"/>
                </a:solidFill>
                <a:latin typeface="Verdana" pitchFamily="34" charset="0"/>
                <a:ea typeface="Verdana" pitchFamily="34" charset="0"/>
                <a:cs typeface="Verdana" pitchFamily="34" charset="0"/>
              </a:rPr>
              <a:t> feet</a:t>
            </a:r>
          </a:p>
          <a:p>
            <a:pPr marL="457200" marR="0" lvl="1" indent="0" algn="l" defTabSz="914400" eaLnBrk="1" fontAlgn="auto" latinLnBrk="0" hangingPunct="1">
              <a:lnSpc>
                <a:spcPct val="100000"/>
              </a:lnSpc>
              <a:spcBef>
                <a:spcPts val="0"/>
              </a:spcBef>
              <a:spcAft>
                <a:spcPts val="0"/>
              </a:spcAft>
              <a:buClrTx/>
              <a:buSzTx/>
              <a:buFontTx/>
              <a:buNone/>
              <a:tabLst/>
              <a:defRPr/>
            </a:pPr>
            <a:endParaRPr lang="en-US" sz="100" baseline="0">
              <a:solidFill>
                <a:sysClr val="windowText" lastClr="000000"/>
              </a:solidFill>
              <a:latin typeface="Verdana" pitchFamily="34" charset="0"/>
              <a:ea typeface="Verdana" pitchFamily="34" charset="0"/>
              <a:cs typeface="Verdana" pitchFamily="34" charset="0"/>
            </a:endParaRPr>
          </a:p>
          <a:p>
            <a:pPr marL="457200" marR="0" lvl="1" indent="0" algn="l" defTabSz="914400" eaLnBrk="1" fontAlgn="auto" latinLnBrk="0" hangingPunct="1">
              <a:lnSpc>
                <a:spcPct val="100000"/>
              </a:lnSpc>
              <a:spcBef>
                <a:spcPts val="0"/>
              </a:spcBef>
              <a:spcAft>
                <a:spcPts val="0"/>
              </a:spcAft>
              <a:buClrTx/>
              <a:buSzTx/>
              <a:buFontTx/>
              <a:buNone/>
              <a:tabLst/>
              <a:defRPr/>
            </a:pPr>
            <a:r>
              <a:rPr lang="en-US" sz="900" i="1" u="sng" baseline="0">
                <a:solidFill>
                  <a:sysClr val="windowText" lastClr="000000"/>
                </a:solidFill>
                <a:latin typeface="Verdana" pitchFamily="34" charset="0"/>
                <a:ea typeface="Verdana" pitchFamily="34" charset="0"/>
                <a:cs typeface="Verdana" pitchFamily="34" charset="0"/>
              </a:rPr>
              <a:t>Tilt &amp; RLT-Top </a:t>
            </a:r>
            <a:r>
              <a:rPr lang="en-US" sz="900" baseline="0">
                <a:solidFill>
                  <a:sysClr val="windowText" lastClr="000000"/>
                </a:solidFill>
                <a:latin typeface="Verdana" pitchFamily="34" charset="0"/>
                <a:ea typeface="Verdana" pitchFamily="34" charset="0"/>
                <a:cs typeface="Verdana" pitchFamily="34" charset="0"/>
              </a:rPr>
              <a:t>- 9 square feet</a:t>
            </a:r>
          </a:p>
          <a:p>
            <a:pPr marL="457200" marR="0" lvl="1" indent="0" algn="l" defTabSz="914400" eaLnBrk="1" fontAlgn="auto" latinLnBrk="0" hangingPunct="1">
              <a:lnSpc>
                <a:spcPct val="100000"/>
              </a:lnSpc>
              <a:spcBef>
                <a:spcPts val="0"/>
              </a:spcBef>
              <a:spcAft>
                <a:spcPts val="0"/>
              </a:spcAft>
              <a:buClrTx/>
              <a:buSzTx/>
              <a:buFontTx/>
              <a:buNone/>
              <a:tabLst/>
              <a:defRPr/>
            </a:pPr>
            <a:endParaRPr lang="en-US" sz="100" baseline="0">
              <a:solidFill>
                <a:sysClr val="windowText" lastClr="000000"/>
              </a:solidFill>
              <a:latin typeface="Verdana" pitchFamily="34" charset="0"/>
              <a:ea typeface="Verdana" pitchFamily="34" charset="0"/>
              <a:cs typeface="Verdana" pitchFamily="34" charset="0"/>
            </a:endParaRPr>
          </a:p>
          <a:p>
            <a:pPr marL="457200" marR="0" lvl="1" indent="0" algn="l" defTabSz="914400" eaLnBrk="1" fontAlgn="auto" latinLnBrk="0" hangingPunct="1">
              <a:lnSpc>
                <a:spcPct val="100000"/>
              </a:lnSpc>
              <a:spcBef>
                <a:spcPts val="0"/>
              </a:spcBef>
              <a:spcAft>
                <a:spcPts val="0"/>
              </a:spcAft>
              <a:buClrTx/>
              <a:buSzTx/>
              <a:buFontTx/>
              <a:buNone/>
              <a:tabLst/>
              <a:defRPr/>
            </a:pPr>
            <a:r>
              <a:rPr lang="en-US" sz="900" i="1" u="sng" baseline="0">
                <a:solidFill>
                  <a:sysClr val="windowText" lastClr="000000"/>
                </a:solidFill>
                <a:effectLst/>
                <a:latin typeface="Verdana" panose="020B0604030504040204" pitchFamily="34" charset="0"/>
                <a:ea typeface="Verdana" panose="020B0604030504040204" pitchFamily="34" charset="0"/>
                <a:cs typeface="+mn-cs"/>
              </a:rPr>
              <a:t>Blink Classic</a:t>
            </a:r>
            <a:r>
              <a:rPr lang="en-US" sz="800" i="1" u="none" baseline="0">
                <a:solidFill>
                  <a:sysClr val="windowText" lastClr="000000"/>
                </a:solidFill>
                <a:effectLst/>
                <a:latin typeface="Verdana" panose="020B0604030504040204" pitchFamily="34" charset="0"/>
                <a:ea typeface="Verdana" panose="020B0604030504040204" pitchFamily="34" charset="0"/>
                <a:cs typeface="+mn-cs"/>
              </a:rPr>
              <a:t> (Tempered Only)</a:t>
            </a:r>
            <a:r>
              <a:rPr lang="en-US" sz="800" i="0" u="none" baseline="0">
                <a:solidFill>
                  <a:sysClr val="windowText" lastClr="000000"/>
                </a:solidFill>
                <a:effectLst/>
                <a:latin typeface="Verdana" panose="020B0604030504040204" pitchFamily="34" charset="0"/>
                <a:ea typeface="Verdana" panose="020B0604030504040204" pitchFamily="34" charset="0"/>
                <a:cs typeface="+mn-cs"/>
              </a:rPr>
              <a:t> </a:t>
            </a:r>
            <a:r>
              <a:rPr lang="en-US" sz="900" i="0" u="none" baseline="0">
                <a:solidFill>
                  <a:sysClr val="windowText" lastClr="000000"/>
                </a:solidFill>
                <a:effectLst/>
                <a:latin typeface="Verdana" panose="020B0604030504040204" pitchFamily="34" charset="0"/>
                <a:ea typeface="Verdana" panose="020B0604030504040204" pitchFamily="34" charset="0"/>
                <a:cs typeface="+mn-cs"/>
              </a:rPr>
              <a:t>- 17 square feet</a:t>
            </a:r>
          </a:p>
          <a:p>
            <a:pPr marL="457200" marR="0" lvl="1" indent="0" algn="l" defTabSz="914400" eaLnBrk="1" fontAlgn="auto" latinLnBrk="0" hangingPunct="1">
              <a:lnSpc>
                <a:spcPct val="100000"/>
              </a:lnSpc>
              <a:spcBef>
                <a:spcPts val="0"/>
              </a:spcBef>
              <a:spcAft>
                <a:spcPts val="0"/>
              </a:spcAft>
              <a:buClrTx/>
              <a:buSzTx/>
              <a:buFontTx/>
              <a:buNone/>
              <a:tabLst/>
              <a:defRPr/>
            </a:pPr>
            <a:endParaRPr lang="en-US" sz="100" baseline="0">
              <a:solidFill>
                <a:sysClr val="windowText" lastClr="000000"/>
              </a:solidFill>
              <a:latin typeface="Verdana" pitchFamily="34" charset="0"/>
              <a:ea typeface="Verdana" pitchFamily="34" charset="0"/>
              <a:cs typeface="Verdana" pitchFamily="34" charset="0"/>
            </a:endParaRPr>
          </a:p>
          <a:p>
            <a:pPr marL="457200" marR="0" lvl="1" indent="0" algn="l" defTabSz="914400" eaLnBrk="1" fontAlgn="auto" latinLnBrk="0" hangingPunct="1">
              <a:lnSpc>
                <a:spcPct val="100000"/>
              </a:lnSpc>
              <a:spcBef>
                <a:spcPts val="0"/>
              </a:spcBef>
              <a:spcAft>
                <a:spcPts val="0"/>
              </a:spcAft>
              <a:buClrTx/>
              <a:buSzTx/>
              <a:buFontTx/>
              <a:buNone/>
              <a:tabLst/>
              <a:defRPr/>
            </a:pPr>
            <a:r>
              <a:rPr lang="en-US" sz="900" i="1" u="sng" baseline="0">
                <a:solidFill>
                  <a:sysClr val="windowText" lastClr="000000"/>
                </a:solidFill>
                <a:effectLst/>
                <a:latin typeface="Verdana" panose="020B0604030504040204" pitchFamily="34" charset="0"/>
                <a:ea typeface="Verdana" panose="020B0604030504040204" pitchFamily="34" charset="0"/>
                <a:cs typeface="+mn-cs"/>
              </a:rPr>
              <a:t>7/8" Custom / Tempered </a:t>
            </a:r>
            <a:r>
              <a:rPr lang="en-US" sz="900" i="0" u="none" baseline="0">
                <a:solidFill>
                  <a:sysClr val="windowText" lastClr="000000"/>
                </a:solidFill>
                <a:effectLst/>
                <a:latin typeface="Verdana" panose="020B0604030504040204" pitchFamily="34" charset="0"/>
                <a:ea typeface="Verdana" panose="020B0604030504040204" pitchFamily="34" charset="0"/>
                <a:cs typeface="+mn-cs"/>
              </a:rPr>
              <a:t>- 18 square feet</a:t>
            </a:r>
          </a:p>
          <a:p>
            <a:pPr marL="457200" marR="0" lvl="1" indent="0" algn="l" defTabSz="914400" eaLnBrk="1" fontAlgn="auto" latinLnBrk="0" hangingPunct="1">
              <a:lnSpc>
                <a:spcPct val="100000"/>
              </a:lnSpc>
              <a:spcBef>
                <a:spcPts val="0"/>
              </a:spcBef>
              <a:spcAft>
                <a:spcPts val="0"/>
              </a:spcAft>
              <a:buClrTx/>
              <a:buSzTx/>
              <a:buFontTx/>
              <a:buNone/>
              <a:tabLst/>
              <a:defRPr/>
            </a:pPr>
            <a:endParaRPr lang="en-US" sz="100" i="0" u="none" baseline="0">
              <a:solidFill>
                <a:sysClr val="windowText" lastClr="000000"/>
              </a:solidFill>
              <a:effectLst/>
              <a:latin typeface="Verdana" panose="020B0604030504040204" pitchFamily="34" charset="0"/>
              <a:ea typeface="Verdana" panose="020B0604030504040204" pitchFamily="34" charset="0"/>
              <a:cs typeface="+mn-cs"/>
            </a:endParaRPr>
          </a:p>
          <a:p>
            <a:pPr marL="457200" marR="0" lvl="1" indent="0" algn="l" defTabSz="914400" eaLnBrk="1" fontAlgn="auto" latinLnBrk="0" hangingPunct="1">
              <a:lnSpc>
                <a:spcPct val="100000"/>
              </a:lnSpc>
              <a:spcBef>
                <a:spcPts val="0"/>
              </a:spcBef>
              <a:spcAft>
                <a:spcPts val="0"/>
              </a:spcAft>
              <a:buClrTx/>
              <a:buSzTx/>
              <a:buFontTx/>
              <a:buNone/>
              <a:tabLst/>
              <a:defRPr/>
            </a:pPr>
            <a:r>
              <a:rPr lang="en-US" sz="900" i="1" u="sng" baseline="0">
                <a:solidFill>
                  <a:sysClr val="windowText" lastClr="000000"/>
                </a:solidFill>
                <a:effectLst/>
                <a:latin typeface="Verdana" panose="020B0604030504040204" pitchFamily="34" charset="0"/>
                <a:ea typeface="Verdana" panose="020B0604030504040204" pitchFamily="34" charset="0"/>
                <a:cs typeface="+mn-cs"/>
              </a:rPr>
              <a:t>7/8" Custom / Annealed </a:t>
            </a:r>
            <a:r>
              <a:rPr lang="en-US" sz="900" i="0" u="none" baseline="0">
                <a:solidFill>
                  <a:sysClr val="windowText" lastClr="000000"/>
                </a:solidFill>
                <a:effectLst/>
                <a:latin typeface="Verdana" panose="020B0604030504040204" pitchFamily="34" charset="0"/>
                <a:ea typeface="Verdana" panose="020B0604030504040204" pitchFamily="34" charset="0"/>
                <a:cs typeface="+mn-cs"/>
              </a:rPr>
              <a:t>- 15 square feet</a:t>
            </a:r>
          </a:p>
        </xdr:txBody>
      </xdr:sp>
      <xdr:sp macro="" textlink="">
        <xdr:nvSpPr>
          <xdr:cNvPr id="180" name="Rectangle 179">
            <a:extLst>
              <a:ext uri="{FF2B5EF4-FFF2-40B4-BE49-F238E27FC236}">
                <a16:creationId xmlns:a16="http://schemas.microsoft.com/office/drawing/2014/main" id="{C576834F-41F8-489E-B0DB-8D4792561008}"/>
              </a:ext>
            </a:extLst>
          </xdr:cNvPr>
          <xdr:cNvSpPr/>
        </xdr:nvSpPr>
        <xdr:spPr>
          <a:xfrm>
            <a:off x="5865420" y="12530428"/>
            <a:ext cx="2653160" cy="256540"/>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950" b="1" i="1">
                <a:solidFill>
                  <a:sysClr val="windowText" lastClr="000000"/>
                </a:solidFill>
                <a:latin typeface="Verdana" pitchFamily="34" charset="0"/>
                <a:ea typeface="Verdana" pitchFamily="34" charset="0"/>
                <a:cs typeface="Verdana" pitchFamily="34" charset="0"/>
              </a:rPr>
              <a:t>*Maximum square</a:t>
            </a:r>
            <a:r>
              <a:rPr lang="en-US" sz="950" b="1" i="1" baseline="0">
                <a:solidFill>
                  <a:sysClr val="windowText" lastClr="000000"/>
                </a:solidFill>
                <a:latin typeface="Verdana" pitchFamily="34" charset="0"/>
                <a:ea typeface="Verdana" pitchFamily="34" charset="0"/>
                <a:cs typeface="Verdana" pitchFamily="34" charset="0"/>
              </a:rPr>
              <a:t> footage:</a:t>
            </a:r>
          </a:p>
        </xdr:txBody>
      </xdr:sp>
      <xdr:sp macro="" textlink="">
        <xdr:nvSpPr>
          <xdr:cNvPr id="181" name="Rectangle 180">
            <a:extLst>
              <a:ext uri="{FF2B5EF4-FFF2-40B4-BE49-F238E27FC236}">
                <a16:creationId xmlns:a16="http://schemas.microsoft.com/office/drawing/2014/main" id="{14ED0991-80B7-48CE-BC97-A9D4B4152373}"/>
              </a:ext>
            </a:extLst>
          </xdr:cNvPr>
          <xdr:cNvSpPr/>
        </xdr:nvSpPr>
        <xdr:spPr>
          <a:xfrm>
            <a:off x="5399920" y="12548131"/>
            <a:ext cx="2463023" cy="1152720"/>
          </a:xfrm>
          <a:prstGeom prst="rect">
            <a:avLst/>
          </a:prstGeom>
          <a:noFill/>
          <a:ln w="6350">
            <a:solidFill>
              <a:srgbClr val="C0C0C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050">
              <a:solidFill>
                <a:sysClr val="windowText" lastClr="000000"/>
              </a:solidFill>
              <a:latin typeface="Verdana" pitchFamily="34" charset="0"/>
              <a:ea typeface="Verdana" pitchFamily="34" charset="0"/>
              <a:cs typeface="Verdana" pitchFamily="34" charset="0"/>
            </a:endParaRPr>
          </a:p>
        </xdr:txBody>
      </xdr:sp>
    </xdr:grpSp>
    <xdr:clientData/>
  </xdr:twoCellAnchor>
  <xdr:twoCellAnchor>
    <xdr:from>
      <xdr:col>3</xdr:col>
      <xdr:colOff>588554</xdr:colOff>
      <xdr:row>24</xdr:row>
      <xdr:rowOff>363543</xdr:rowOff>
    </xdr:from>
    <xdr:to>
      <xdr:col>3</xdr:col>
      <xdr:colOff>588914</xdr:colOff>
      <xdr:row>24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0">
          <xdr14:nvContentPartPr>
            <xdr14:cNvPr id="108" name="Ink 107">
              <a:extLst>
                <a:ext uri="{FF2B5EF4-FFF2-40B4-BE49-F238E27FC236}">
                  <a16:creationId xmlns:a16="http://schemas.microsoft.com/office/drawing/2014/main" id="{F6B9DF87-C7A9-4A13-ADEC-6FE0B203276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25</xdr:row>
      <xdr:rowOff>363543</xdr:rowOff>
    </xdr:from>
    <xdr:to>
      <xdr:col>3</xdr:col>
      <xdr:colOff>588914</xdr:colOff>
      <xdr:row>25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1">
          <xdr14:nvContentPartPr>
            <xdr14:cNvPr id="110" name="Ink 109">
              <a:extLst>
                <a:ext uri="{FF2B5EF4-FFF2-40B4-BE49-F238E27FC236}">
                  <a16:creationId xmlns:a16="http://schemas.microsoft.com/office/drawing/2014/main" id="{F5B3D9F0-F3CA-4158-B4B9-0691FD385CE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26</xdr:row>
      <xdr:rowOff>363543</xdr:rowOff>
    </xdr:from>
    <xdr:to>
      <xdr:col>3</xdr:col>
      <xdr:colOff>588914</xdr:colOff>
      <xdr:row>26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2">
          <xdr14:nvContentPartPr>
            <xdr14:cNvPr id="112" name="Ink 111">
              <a:extLst>
                <a:ext uri="{FF2B5EF4-FFF2-40B4-BE49-F238E27FC236}">
                  <a16:creationId xmlns:a16="http://schemas.microsoft.com/office/drawing/2014/main" id="{FE2E16C0-165A-4C53-9A01-97837E7CBE44}"/>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27</xdr:row>
      <xdr:rowOff>363543</xdr:rowOff>
    </xdr:from>
    <xdr:to>
      <xdr:col>3</xdr:col>
      <xdr:colOff>588914</xdr:colOff>
      <xdr:row>27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3">
          <xdr14:nvContentPartPr>
            <xdr14:cNvPr id="114" name="Ink 113">
              <a:extLst>
                <a:ext uri="{FF2B5EF4-FFF2-40B4-BE49-F238E27FC236}">
                  <a16:creationId xmlns:a16="http://schemas.microsoft.com/office/drawing/2014/main" id="{53F2B52E-7C9F-43E0-A38F-C47FDC516C2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4">
          <xdr14:nvContentPartPr>
            <xdr14:cNvPr id="116" name="Ink 115">
              <a:extLst>
                <a:ext uri="{FF2B5EF4-FFF2-40B4-BE49-F238E27FC236}">
                  <a16:creationId xmlns:a16="http://schemas.microsoft.com/office/drawing/2014/main" id="{D7BC2F31-DBCF-4E25-A677-8D44C0BAF3E4}"/>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29</xdr:row>
      <xdr:rowOff>363543</xdr:rowOff>
    </xdr:from>
    <xdr:to>
      <xdr:col>3</xdr:col>
      <xdr:colOff>588914</xdr:colOff>
      <xdr:row>29</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5">
          <xdr14:nvContentPartPr>
            <xdr14:cNvPr id="118" name="Ink 117">
              <a:extLst>
                <a:ext uri="{FF2B5EF4-FFF2-40B4-BE49-F238E27FC236}">
                  <a16:creationId xmlns:a16="http://schemas.microsoft.com/office/drawing/2014/main" id="{90458ED0-2796-4ECD-A8E8-49CE01C2042C}"/>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30</xdr:row>
      <xdr:rowOff>363543</xdr:rowOff>
    </xdr:from>
    <xdr:to>
      <xdr:col>3</xdr:col>
      <xdr:colOff>588914</xdr:colOff>
      <xdr:row>30</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6">
          <xdr14:nvContentPartPr>
            <xdr14:cNvPr id="120" name="Ink 119">
              <a:extLst>
                <a:ext uri="{FF2B5EF4-FFF2-40B4-BE49-F238E27FC236}">
                  <a16:creationId xmlns:a16="http://schemas.microsoft.com/office/drawing/2014/main" id="{53BE4F5F-02C7-43A1-ADF5-1116E145218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31</xdr:row>
      <xdr:rowOff>363543</xdr:rowOff>
    </xdr:from>
    <xdr:to>
      <xdr:col>3</xdr:col>
      <xdr:colOff>588914</xdr:colOff>
      <xdr:row>31</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7">
          <xdr14:nvContentPartPr>
            <xdr14:cNvPr id="122" name="Ink 121">
              <a:extLst>
                <a:ext uri="{FF2B5EF4-FFF2-40B4-BE49-F238E27FC236}">
                  <a16:creationId xmlns:a16="http://schemas.microsoft.com/office/drawing/2014/main" id="{782DDD31-26EA-46C4-9A7D-EBEFC3068B3F}"/>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32</xdr:row>
      <xdr:rowOff>363543</xdr:rowOff>
    </xdr:from>
    <xdr:to>
      <xdr:col>3</xdr:col>
      <xdr:colOff>588914</xdr:colOff>
      <xdr:row>32</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8">
          <xdr14:nvContentPartPr>
            <xdr14:cNvPr id="124" name="Ink 123">
              <a:extLst>
                <a:ext uri="{FF2B5EF4-FFF2-40B4-BE49-F238E27FC236}">
                  <a16:creationId xmlns:a16="http://schemas.microsoft.com/office/drawing/2014/main" id="{B0811A44-9D3A-4597-881B-0CA52840A163}"/>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33</xdr:row>
      <xdr:rowOff>363543</xdr:rowOff>
    </xdr:from>
    <xdr:to>
      <xdr:col>3</xdr:col>
      <xdr:colOff>588914</xdr:colOff>
      <xdr:row>33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9">
          <xdr14:nvContentPartPr>
            <xdr14:cNvPr id="126" name="Ink 125">
              <a:extLst>
                <a:ext uri="{FF2B5EF4-FFF2-40B4-BE49-F238E27FC236}">
                  <a16:creationId xmlns:a16="http://schemas.microsoft.com/office/drawing/2014/main" id="{830CBB8E-6A28-4970-88F3-49FB9CFC1E5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34</xdr:row>
      <xdr:rowOff>363543</xdr:rowOff>
    </xdr:from>
    <xdr:to>
      <xdr:col>3</xdr:col>
      <xdr:colOff>588914</xdr:colOff>
      <xdr:row>34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0">
          <xdr14:nvContentPartPr>
            <xdr14:cNvPr id="128" name="Ink 127">
              <a:extLst>
                <a:ext uri="{FF2B5EF4-FFF2-40B4-BE49-F238E27FC236}">
                  <a16:creationId xmlns:a16="http://schemas.microsoft.com/office/drawing/2014/main" id="{1FFA0795-0EF2-4883-8D91-3B07C382D613}"/>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35</xdr:row>
      <xdr:rowOff>363543</xdr:rowOff>
    </xdr:from>
    <xdr:to>
      <xdr:col>3</xdr:col>
      <xdr:colOff>588914</xdr:colOff>
      <xdr:row>35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1">
          <xdr14:nvContentPartPr>
            <xdr14:cNvPr id="130" name="Ink 129">
              <a:extLst>
                <a:ext uri="{FF2B5EF4-FFF2-40B4-BE49-F238E27FC236}">
                  <a16:creationId xmlns:a16="http://schemas.microsoft.com/office/drawing/2014/main" id="{7830B6AC-24BA-4BFA-AF55-17775D7F5B3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36</xdr:row>
      <xdr:rowOff>363543</xdr:rowOff>
    </xdr:from>
    <xdr:to>
      <xdr:col>3</xdr:col>
      <xdr:colOff>588914</xdr:colOff>
      <xdr:row>36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2">
          <xdr14:nvContentPartPr>
            <xdr14:cNvPr id="132" name="Ink 131">
              <a:extLst>
                <a:ext uri="{FF2B5EF4-FFF2-40B4-BE49-F238E27FC236}">
                  <a16:creationId xmlns:a16="http://schemas.microsoft.com/office/drawing/2014/main" id="{B1D526E2-1E06-4753-A02C-5F2970ED296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37</xdr:row>
      <xdr:rowOff>363543</xdr:rowOff>
    </xdr:from>
    <xdr:to>
      <xdr:col>3</xdr:col>
      <xdr:colOff>588914</xdr:colOff>
      <xdr:row>37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3">
          <xdr14:nvContentPartPr>
            <xdr14:cNvPr id="134" name="Ink 133">
              <a:extLst>
                <a:ext uri="{FF2B5EF4-FFF2-40B4-BE49-F238E27FC236}">
                  <a16:creationId xmlns:a16="http://schemas.microsoft.com/office/drawing/2014/main" id="{C1BBEEA5-47CE-4F83-9915-2BBAA87BECA7}"/>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24</xdr:row>
      <xdr:rowOff>363543</xdr:rowOff>
    </xdr:from>
    <xdr:to>
      <xdr:col>3</xdr:col>
      <xdr:colOff>588914</xdr:colOff>
      <xdr:row>24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4">
          <xdr14:nvContentPartPr>
            <xdr14:cNvPr id="136" name="Ink 135">
              <a:extLst>
                <a:ext uri="{FF2B5EF4-FFF2-40B4-BE49-F238E27FC236}">
                  <a16:creationId xmlns:a16="http://schemas.microsoft.com/office/drawing/2014/main" id="{2AC1D8FF-F5A7-4D19-8D81-C3DEABF03AA0}"/>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25</xdr:row>
      <xdr:rowOff>363543</xdr:rowOff>
    </xdr:from>
    <xdr:to>
      <xdr:col>3</xdr:col>
      <xdr:colOff>588914</xdr:colOff>
      <xdr:row>25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5">
          <xdr14:nvContentPartPr>
            <xdr14:cNvPr id="138" name="Ink 137">
              <a:extLst>
                <a:ext uri="{FF2B5EF4-FFF2-40B4-BE49-F238E27FC236}">
                  <a16:creationId xmlns:a16="http://schemas.microsoft.com/office/drawing/2014/main" id="{A71DEB76-BC40-4758-9D30-28C16A8BE1A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26</xdr:row>
      <xdr:rowOff>363543</xdr:rowOff>
    </xdr:from>
    <xdr:to>
      <xdr:col>3</xdr:col>
      <xdr:colOff>588914</xdr:colOff>
      <xdr:row>26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6">
          <xdr14:nvContentPartPr>
            <xdr14:cNvPr id="140" name="Ink 139">
              <a:extLst>
                <a:ext uri="{FF2B5EF4-FFF2-40B4-BE49-F238E27FC236}">
                  <a16:creationId xmlns:a16="http://schemas.microsoft.com/office/drawing/2014/main" id="{663ADCBD-5249-4731-AEB8-07D96AAEA3C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27</xdr:row>
      <xdr:rowOff>363543</xdr:rowOff>
    </xdr:from>
    <xdr:to>
      <xdr:col>3</xdr:col>
      <xdr:colOff>588914</xdr:colOff>
      <xdr:row>27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7">
          <xdr14:nvContentPartPr>
            <xdr14:cNvPr id="142" name="Ink 141">
              <a:extLst>
                <a:ext uri="{FF2B5EF4-FFF2-40B4-BE49-F238E27FC236}">
                  <a16:creationId xmlns:a16="http://schemas.microsoft.com/office/drawing/2014/main" id="{C3F0065D-E7AA-4419-B5DD-9C85496B6222}"/>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8">
          <xdr14:nvContentPartPr>
            <xdr14:cNvPr id="144" name="Ink 143">
              <a:extLst>
                <a:ext uri="{FF2B5EF4-FFF2-40B4-BE49-F238E27FC236}">
                  <a16:creationId xmlns:a16="http://schemas.microsoft.com/office/drawing/2014/main" id="{14D8DDF1-BA2D-4D69-A702-D1A1FAC2BF46}"/>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29</xdr:row>
      <xdr:rowOff>363543</xdr:rowOff>
    </xdr:from>
    <xdr:to>
      <xdr:col>3</xdr:col>
      <xdr:colOff>588914</xdr:colOff>
      <xdr:row>29</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9">
          <xdr14:nvContentPartPr>
            <xdr14:cNvPr id="146" name="Ink 145">
              <a:extLst>
                <a:ext uri="{FF2B5EF4-FFF2-40B4-BE49-F238E27FC236}">
                  <a16:creationId xmlns:a16="http://schemas.microsoft.com/office/drawing/2014/main" id="{EFCA05E0-5FF1-44D8-9F44-7B049690948B}"/>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30</xdr:row>
      <xdr:rowOff>363543</xdr:rowOff>
    </xdr:from>
    <xdr:to>
      <xdr:col>3</xdr:col>
      <xdr:colOff>588914</xdr:colOff>
      <xdr:row>30</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0">
          <xdr14:nvContentPartPr>
            <xdr14:cNvPr id="148" name="Ink 147">
              <a:extLst>
                <a:ext uri="{FF2B5EF4-FFF2-40B4-BE49-F238E27FC236}">
                  <a16:creationId xmlns:a16="http://schemas.microsoft.com/office/drawing/2014/main" id="{AA8AF78C-C1CF-4678-B6FB-86F1494BE02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31</xdr:row>
      <xdr:rowOff>363543</xdr:rowOff>
    </xdr:from>
    <xdr:to>
      <xdr:col>3</xdr:col>
      <xdr:colOff>588914</xdr:colOff>
      <xdr:row>31</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1">
          <xdr14:nvContentPartPr>
            <xdr14:cNvPr id="150" name="Ink 149">
              <a:extLst>
                <a:ext uri="{FF2B5EF4-FFF2-40B4-BE49-F238E27FC236}">
                  <a16:creationId xmlns:a16="http://schemas.microsoft.com/office/drawing/2014/main" id="{E0B210E0-F63D-4208-B921-90A3E7E67EE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32</xdr:row>
      <xdr:rowOff>363543</xdr:rowOff>
    </xdr:from>
    <xdr:to>
      <xdr:col>3</xdr:col>
      <xdr:colOff>588914</xdr:colOff>
      <xdr:row>32</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2">
          <xdr14:nvContentPartPr>
            <xdr14:cNvPr id="152" name="Ink 151">
              <a:extLst>
                <a:ext uri="{FF2B5EF4-FFF2-40B4-BE49-F238E27FC236}">
                  <a16:creationId xmlns:a16="http://schemas.microsoft.com/office/drawing/2014/main" id="{39B7799F-08E0-43D4-85FE-5419E0C3DCFF}"/>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33</xdr:row>
      <xdr:rowOff>363543</xdr:rowOff>
    </xdr:from>
    <xdr:to>
      <xdr:col>3</xdr:col>
      <xdr:colOff>588914</xdr:colOff>
      <xdr:row>33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3">
          <xdr14:nvContentPartPr>
            <xdr14:cNvPr id="154" name="Ink 153">
              <a:extLst>
                <a:ext uri="{FF2B5EF4-FFF2-40B4-BE49-F238E27FC236}">
                  <a16:creationId xmlns:a16="http://schemas.microsoft.com/office/drawing/2014/main" id="{6CBCF040-00FE-4D85-A8FD-B93750D8BAB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34</xdr:row>
      <xdr:rowOff>363543</xdr:rowOff>
    </xdr:from>
    <xdr:to>
      <xdr:col>3</xdr:col>
      <xdr:colOff>588914</xdr:colOff>
      <xdr:row>34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4">
          <xdr14:nvContentPartPr>
            <xdr14:cNvPr id="156" name="Ink 155">
              <a:extLst>
                <a:ext uri="{FF2B5EF4-FFF2-40B4-BE49-F238E27FC236}">
                  <a16:creationId xmlns:a16="http://schemas.microsoft.com/office/drawing/2014/main" id="{3CF5CFA6-4901-4216-9C5B-001AED317CAA}"/>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35</xdr:row>
      <xdr:rowOff>363543</xdr:rowOff>
    </xdr:from>
    <xdr:to>
      <xdr:col>3</xdr:col>
      <xdr:colOff>588914</xdr:colOff>
      <xdr:row>35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5">
          <xdr14:nvContentPartPr>
            <xdr14:cNvPr id="157" name="Ink 156">
              <a:extLst>
                <a:ext uri="{FF2B5EF4-FFF2-40B4-BE49-F238E27FC236}">
                  <a16:creationId xmlns:a16="http://schemas.microsoft.com/office/drawing/2014/main" id="{D16E8230-741E-4DB7-87AF-0800E37C43A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36</xdr:row>
      <xdr:rowOff>363543</xdr:rowOff>
    </xdr:from>
    <xdr:to>
      <xdr:col>3</xdr:col>
      <xdr:colOff>588914</xdr:colOff>
      <xdr:row>36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6">
          <xdr14:nvContentPartPr>
            <xdr14:cNvPr id="158" name="Ink 157">
              <a:extLst>
                <a:ext uri="{FF2B5EF4-FFF2-40B4-BE49-F238E27FC236}">
                  <a16:creationId xmlns:a16="http://schemas.microsoft.com/office/drawing/2014/main" id="{5753F3FD-FFE5-4E85-9393-D00926A31D76}"/>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37</xdr:row>
      <xdr:rowOff>363543</xdr:rowOff>
    </xdr:from>
    <xdr:to>
      <xdr:col>3</xdr:col>
      <xdr:colOff>588914</xdr:colOff>
      <xdr:row>37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7">
          <xdr14:nvContentPartPr>
            <xdr14:cNvPr id="159" name="Ink 158">
              <a:extLst>
                <a:ext uri="{FF2B5EF4-FFF2-40B4-BE49-F238E27FC236}">
                  <a16:creationId xmlns:a16="http://schemas.microsoft.com/office/drawing/2014/main" id="{A14AF5F9-6D24-4848-A6BE-55B62D31C25A}"/>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4</xdr:col>
      <xdr:colOff>941070</xdr:colOff>
      <xdr:row>41</xdr:row>
      <xdr:rowOff>11906</xdr:rowOff>
    </xdr:from>
    <xdr:to>
      <xdr:col>5</xdr:col>
      <xdr:colOff>858323</xdr:colOff>
      <xdr:row>41</xdr:row>
      <xdr:rowOff>258794</xdr:rowOff>
    </xdr:to>
    <xdr:sp macro="" textlink="">
      <xdr:nvSpPr>
        <xdr:cNvPr id="160" name="Rectangle 159">
          <a:hlinkClick xmlns:r="http://schemas.openxmlformats.org/officeDocument/2006/relationships" r:id="rId108"/>
          <a:extLst>
            <a:ext uri="{FF2B5EF4-FFF2-40B4-BE49-F238E27FC236}">
              <a16:creationId xmlns:a16="http://schemas.microsoft.com/office/drawing/2014/main" id="{CFA9E5B4-4651-47E5-BE63-2EEB5CA0780F}"/>
            </a:ext>
          </a:extLst>
        </xdr:cNvPr>
        <xdr:cNvSpPr/>
      </xdr:nvSpPr>
      <xdr:spPr>
        <a:xfrm>
          <a:off x="4893945" y="13346906"/>
          <a:ext cx="1036441" cy="246888"/>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00" b="1" i="1" baseline="0">
              <a:solidFill>
                <a:sysClr val="windowText" lastClr="000000"/>
              </a:solidFill>
              <a:latin typeface="Verdana" pitchFamily="34" charset="0"/>
              <a:ea typeface="Verdana" pitchFamily="34" charset="0"/>
              <a:cs typeface="Verdana" pitchFamily="34" charset="0"/>
            </a:rPr>
            <a:t>Tempered</a:t>
          </a:r>
        </a:p>
      </xdr:txBody>
    </xdr:sp>
    <xdr:clientData/>
  </xdr:twoCellAnchor>
  <xdr:twoCellAnchor>
    <xdr:from>
      <xdr:col>4</xdr:col>
      <xdr:colOff>970598</xdr:colOff>
      <xdr:row>38</xdr:row>
      <xdr:rowOff>287653</xdr:rowOff>
    </xdr:from>
    <xdr:to>
      <xdr:col>5</xdr:col>
      <xdr:colOff>896199</xdr:colOff>
      <xdr:row>39</xdr:row>
      <xdr:rowOff>137158</xdr:rowOff>
    </xdr:to>
    <xdr:sp macro="" textlink="$AD$103">
      <xdr:nvSpPr>
        <xdr:cNvPr id="161" name="Rectangle 160">
          <a:extLst>
            <a:ext uri="{FF2B5EF4-FFF2-40B4-BE49-F238E27FC236}">
              <a16:creationId xmlns:a16="http://schemas.microsoft.com/office/drawing/2014/main" id="{4A432FE0-D5C6-4EE7-BBA3-1E27BFA804F2}"/>
            </a:ext>
          </a:extLst>
        </xdr:cNvPr>
        <xdr:cNvSpPr/>
      </xdr:nvSpPr>
      <xdr:spPr>
        <a:xfrm>
          <a:off x="5054442" y="12693966"/>
          <a:ext cx="1068601" cy="278130"/>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fld id="{AF308D88-E97E-4BC0-B869-D242EC2BCE78}" type="TxLink">
            <a:rPr lang="en-US" sz="1000" b="0" i="0" u="none" strike="noStrike" baseline="0">
              <a:solidFill>
                <a:srgbClr val="000000"/>
              </a:solidFill>
              <a:latin typeface="Verdana"/>
              <a:ea typeface="Verdana"/>
              <a:cs typeface="Verdana"/>
            </a:rPr>
            <a:pPr algn="ctr"/>
            <a:t>7/8" Custom</a:t>
          </a:fld>
          <a:endParaRPr lang="en-US" sz="1000" b="0" i="0" u="none" baseline="0">
            <a:solidFill>
              <a:sysClr val="windowText" lastClr="000000"/>
            </a:solidFill>
            <a:latin typeface="Verdana" panose="020B0604030504040204" pitchFamily="34" charset="0"/>
            <a:ea typeface="Verdana" panose="020B0604030504040204" pitchFamily="34" charset="0"/>
            <a:cs typeface="Verdana" panose="020B0604030504040204" pitchFamily="34" charset="0"/>
          </a:endParaRPr>
        </a:p>
      </xdr:txBody>
    </xdr:sp>
    <xdr:clientData/>
  </xdr:twoCellAnchor>
  <xdr:twoCellAnchor>
    <xdr:from>
      <xdr:col>4</xdr:col>
      <xdr:colOff>940593</xdr:colOff>
      <xdr:row>39</xdr:row>
      <xdr:rowOff>130969</xdr:rowOff>
    </xdr:from>
    <xdr:to>
      <xdr:col>5</xdr:col>
      <xdr:colOff>857846</xdr:colOff>
      <xdr:row>39</xdr:row>
      <xdr:rowOff>377857</xdr:rowOff>
    </xdr:to>
    <xdr:sp macro="" textlink="">
      <xdr:nvSpPr>
        <xdr:cNvPr id="162" name="Rectangle 161">
          <a:hlinkClick xmlns:r="http://schemas.openxmlformats.org/officeDocument/2006/relationships" r:id="rId109"/>
          <a:extLst>
            <a:ext uri="{FF2B5EF4-FFF2-40B4-BE49-F238E27FC236}">
              <a16:creationId xmlns:a16="http://schemas.microsoft.com/office/drawing/2014/main" id="{B711BDD7-02D4-4336-AB17-5F666496FE1A}"/>
            </a:ext>
          </a:extLst>
        </xdr:cNvPr>
        <xdr:cNvSpPr/>
      </xdr:nvSpPr>
      <xdr:spPr>
        <a:xfrm>
          <a:off x="4893468" y="13037344"/>
          <a:ext cx="1036441" cy="246888"/>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00" b="1" i="1" baseline="0">
              <a:solidFill>
                <a:sysClr val="windowText" lastClr="000000"/>
              </a:solidFill>
              <a:latin typeface="Verdana" pitchFamily="34" charset="0"/>
              <a:ea typeface="Verdana" pitchFamily="34" charset="0"/>
              <a:cs typeface="Verdana" pitchFamily="34" charset="0"/>
            </a:rPr>
            <a:t>Annealed</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19</xdr:col>
      <xdr:colOff>14431</xdr:colOff>
      <xdr:row>50</xdr:row>
      <xdr:rowOff>175270</xdr:rowOff>
    </xdr:to>
    <xdr:pic>
      <xdr:nvPicPr>
        <xdr:cNvPr id="5" name="Picture 4">
          <a:extLst>
            <a:ext uri="{FF2B5EF4-FFF2-40B4-BE49-F238E27FC236}">
              <a16:creationId xmlns:a16="http://schemas.microsoft.com/office/drawing/2014/main" id="{F05F9868-ED7D-447E-9E7E-5B2C5424B8A7}"/>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a:ext>
          </a:extLst>
        </a:blip>
        <a:srcRect/>
        <a:stretch/>
      </xdr:blipFill>
      <xdr:spPr>
        <a:xfrm>
          <a:off x="0" y="0"/>
          <a:ext cx="11531022" cy="9555952"/>
        </a:xfrm>
        <a:prstGeom prst="rect">
          <a:avLst/>
        </a:prstGeom>
      </xdr:spPr>
    </xdr:pic>
    <xdr:clientData/>
  </xdr:twoCellAnchor>
  <xdr:twoCellAnchor>
    <xdr:from>
      <xdr:col>13</xdr:col>
      <xdr:colOff>191825</xdr:colOff>
      <xdr:row>0</xdr:row>
      <xdr:rowOff>110756</xdr:rowOff>
    </xdr:from>
    <xdr:to>
      <xdr:col>16</xdr:col>
      <xdr:colOff>184693</xdr:colOff>
      <xdr:row>1</xdr:row>
      <xdr:rowOff>165889</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84415D0C-237A-49B9-996F-8C7022F88C66}"/>
            </a:ext>
          </a:extLst>
        </xdr:cNvPr>
        <xdr:cNvSpPr/>
      </xdr:nvSpPr>
      <xdr:spPr>
        <a:xfrm>
          <a:off x="8071598" y="110756"/>
          <a:ext cx="1811277" cy="242747"/>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baseline="0">
              <a:solidFill>
                <a:sysClr val="windowText" lastClr="000000"/>
              </a:solidFill>
              <a:latin typeface="Verdana" pitchFamily="34" charset="0"/>
              <a:ea typeface="Verdana" pitchFamily="34" charset="0"/>
              <a:cs typeface="Verdana" pitchFamily="34" charset="0"/>
            </a:rPr>
            <a:t>Return to order form</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19</xdr:col>
      <xdr:colOff>14431</xdr:colOff>
      <xdr:row>50</xdr:row>
      <xdr:rowOff>72159</xdr:rowOff>
    </xdr:to>
    <xdr:pic>
      <xdr:nvPicPr>
        <xdr:cNvPr id="3" name="Picture 2">
          <a:extLst>
            <a:ext uri="{FF2B5EF4-FFF2-40B4-BE49-F238E27FC236}">
              <a16:creationId xmlns:a16="http://schemas.microsoft.com/office/drawing/2014/main" id="{E2799BE5-9330-4D6D-A85B-A59ED9A1C79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a:ext>
          </a:extLst>
        </a:blip>
        <a:srcRect/>
        <a:stretch/>
      </xdr:blipFill>
      <xdr:spPr>
        <a:xfrm>
          <a:off x="0" y="0"/>
          <a:ext cx="11531022" cy="9452841"/>
        </a:xfrm>
        <a:prstGeom prst="rect">
          <a:avLst/>
        </a:prstGeom>
      </xdr:spPr>
    </xdr:pic>
    <xdr:clientData/>
  </xdr:twoCellAnchor>
  <xdr:twoCellAnchor>
    <xdr:from>
      <xdr:col>12</xdr:col>
      <xdr:colOff>559928</xdr:colOff>
      <xdr:row>0</xdr:row>
      <xdr:rowOff>117559</xdr:rowOff>
    </xdr:from>
    <xdr:to>
      <xdr:col>15</xdr:col>
      <xdr:colOff>552797</xdr:colOff>
      <xdr:row>1</xdr:row>
      <xdr:rowOff>172692</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BCFB8A01-CAAD-47D7-87B1-86DFC0487B1F}"/>
            </a:ext>
          </a:extLst>
        </xdr:cNvPr>
        <xdr:cNvSpPr/>
      </xdr:nvSpPr>
      <xdr:spPr>
        <a:xfrm>
          <a:off x="8353110" y="117559"/>
          <a:ext cx="1941164" cy="235531"/>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baseline="0">
              <a:solidFill>
                <a:sysClr val="windowText" lastClr="000000"/>
              </a:solidFill>
              <a:latin typeface="Verdana" pitchFamily="34" charset="0"/>
              <a:ea typeface="Verdana" pitchFamily="34" charset="0"/>
              <a:cs typeface="Verdana" pitchFamily="34" charset="0"/>
            </a:rPr>
            <a:t>Return to order form</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515543</xdr:colOff>
      <xdr:row>48</xdr:row>
      <xdr:rowOff>154081</xdr:rowOff>
    </xdr:to>
    <xdr:pic>
      <xdr:nvPicPr>
        <xdr:cNvPr id="6" name="Picture 5">
          <a:extLst>
            <a:ext uri="{FF2B5EF4-FFF2-40B4-BE49-F238E27FC236}">
              <a16:creationId xmlns:a16="http://schemas.microsoft.com/office/drawing/2014/main" id="{5F27E116-5BE4-41DB-A024-4BC943D973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144072" cy="9567022"/>
        </a:xfrm>
        <a:prstGeom prst="rect">
          <a:avLst/>
        </a:prstGeom>
      </xdr:spPr>
    </xdr:pic>
    <xdr:clientData/>
  </xdr:twoCellAnchor>
  <xdr:twoCellAnchor>
    <xdr:from>
      <xdr:col>9</xdr:col>
      <xdr:colOff>103188</xdr:colOff>
      <xdr:row>2</xdr:row>
      <xdr:rowOff>7937</xdr:rowOff>
    </xdr:from>
    <xdr:to>
      <xdr:col>12</xdr:col>
      <xdr:colOff>214313</xdr:colOff>
      <xdr:row>4</xdr:row>
      <xdr:rowOff>55562</xdr:rowOff>
    </xdr:to>
    <xdr:sp macro="" textlink="">
      <xdr:nvSpPr>
        <xdr:cNvPr id="3" name="Rectangle 2">
          <a:extLst>
            <a:ext uri="{FF2B5EF4-FFF2-40B4-BE49-F238E27FC236}">
              <a16:creationId xmlns:a16="http://schemas.microsoft.com/office/drawing/2014/main" id="{9BD9CAC1-E1B6-4C3B-BA84-18446A5E78DE}"/>
            </a:ext>
          </a:extLst>
        </xdr:cNvPr>
        <xdr:cNvSpPr/>
      </xdr:nvSpPr>
      <xdr:spPr>
        <a:xfrm>
          <a:off x="5961063" y="373062"/>
          <a:ext cx="2063750" cy="4127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148407</xdr:colOff>
      <xdr:row>2</xdr:row>
      <xdr:rowOff>109284</xdr:rowOff>
    </xdr:from>
    <xdr:to>
      <xdr:col>12</xdr:col>
      <xdr:colOff>141275</xdr:colOff>
      <xdr:row>3</xdr:row>
      <xdr:rowOff>164417</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FE916BBC-9AE8-44D4-B9F1-88E9218DBEB4}"/>
            </a:ext>
          </a:extLst>
        </xdr:cNvPr>
        <xdr:cNvSpPr/>
      </xdr:nvSpPr>
      <xdr:spPr>
        <a:xfrm>
          <a:off x="6006282" y="474409"/>
          <a:ext cx="1945493" cy="237696"/>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baseline="0">
              <a:solidFill>
                <a:sysClr val="windowText" lastClr="000000"/>
              </a:solidFill>
              <a:latin typeface="Verdana" pitchFamily="34" charset="0"/>
              <a:ea typeface="Verdana" pitchFamily="34" charset="0"/>
              <a:cs typeface="Verdana" pitchFamily="34" charset="0"/>
            </a:rPr>
            <a:t>Return to order form</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14</xdr:col>
      <xdr:colOff>224117</xdr:colOff>
      <xdr:row>45</xdr:row>
      <xdr:rowOff>98053</xdr:rowOff>
    </xdr:to>
    <xdr:pic>
      <xdr:nvPicPr>
        <xdr:cNvPr id="5" name="Picture 4">
          <a:extLst>
            <a:ext uri="{FF2B5EF4-FFF2-40B4-BE49-F238E27FC236}">
              <a16:creationId xmlns:a16="http://schemas.microsoft.com/office/drawing/2014/main" id="{3E0BFBBD-7AD0-4EA3-BB50-4B87F053383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a:ext>
          </a:extLst>
        </a:blip>
        <a:srcRect/>
        <a:stretch/>
      </xdr:blipFill>
      <xdr:spPr>
        <a:xfrm>
          <a:off x="0" y="1"/>
          <a:ext cx="8852646" cy="8922684"/>
        </a:xfrm>
        <a:prstGeom prst="rect">
          <a:avLst/>
        </a:prstGeom>
      </xdr:spPr>
    </xdr:pic>
    <xdr:clientData/>
  </xdr:twoCellAnchor>
  <xdr:twoCellAnchor>
    <xdr:from>
      <xdr:col>9</xdr:col>
      <xdr:colOff>103188</xdr:colOff>
      <xdr:row>2</xdr:row>
      <xdr:rowOff>7937</xdr:rowOff>
    </xdr:from>
    <xdr:to>
      <xdr:col>12</xdr:col>
      <xdr:colOff>214313</xdr:colOff>
      <xdr:row>4</xdr:row>
      <xdr:rowOff>55562</xdr:rowOff>
    </xdr:to>
    <xdr:sp macro="" textlink="">
      <xdr:nvSpPr>
        <xdr:cNvPr id="3" name="Rectangle 2">
          <a:extLst>
            <a:ext uri="{FF2B5EF4-FFF2-40B4-BE49-F238E27FC236}">
              <a16:creationId xmlns:a16="http://schemas.microsoft.com/office/drawing/2014/main" id="{F42C716B-6514-4A30-A246-2EA1B31515A4}"/>
            </a:ext>
          </a:extLst>
        </xdr:cNvPr>
        <xdr:cNvSpPr/>
      </xdr:nvSpPr>
      <xdr:spPr>
        <a:xfrm>
          <a:off x="5589588" y="388937"/>
          <a:ext cx="1939925" cy="4286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148407</xdr:colOff>
      <xdr:row>2</xdr:row>
      <xdr:rowOff>109284</xdr:rowOff>
    </xdr:from>
    <xdr:to>
      <xdr:col>12</xdr:col>
      <xdr:colOff>141275</xdr:colOff>
      <xdr:row>3</xdr:row>
      <xdr:rowOff>164417</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41A8CE35-DD22-4A90-A769-85CB3FBB222D}"/>
            </a:ext>
          </a:extLst>
        </xdr:cNvPr>
        <xdr:cNvSpPr/>
      </xdr:nvSpPr>
      <xdr:spPr>
        <a:xfrm>
          <a:off x="5634807" y="490284"/>
          <a:ext cx="1821668" cy="245633"/>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baseline="0">
              <a:solidFill>
                <a:sysClr val="windowText" lastClr="000000"/>
              </a:solidFill>
              <a:latin typeface="Verdana" pitchFamily="34" charset="0"/>
              <a:ea typeface="Verdana" pitchFamily="34" charset="0"/>
              <a:cs typeface="Verdana" pitchFamily="34" charset="0"/>
            </a:rPr>
            <a:t>Return to order form</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337506</xdr:colOff>
      <xdr:row>48</xdr:row>
      <xdr:rowOff>14008</xdr:rowOff>
    </xdr:to>
    <xdr:pic>
      <xdr:nvPicPr>
        <xdr:cNvPr id="5" name="Picture 4">
          <a:extLst>
            <a:ext uri="{FF2B5EF4-FFF2-40B4-BE49-F238E27FC236}">
              <a16:creationId xmlns:a16="http://schemas.microsoft.com/office/drawing/2014/main" id="{B1F764A7-7BE8-4510-801D-031C89A6F217}"/>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8987"/>
        <a:stretch/>
      </xdr:blipFill>
      <xdr:spPr>
        <a:xfrm>
          <a:off x="0" y="0"/>
          <a:ext cx="6500741" cy="9426949"/>
        </a:xfrm>
        <a:prstGeom prst="rect">
          <a:avLst/>
        </a:prstGeom>
      </xdr:spPr>
    </xdr:pic>
    <xdr:clientData/>
  </xdr:twoCellAnchor>
  <xdr:twoCellAnchor>
    <xdr:from>
      <xdr:col>9</xdr:col>
      <xdr:colOff>103188</xdr:colOff>
      <xdr:row>2</xdr:row>
      <xdr:rowOff>7937</xdr:rowOff>
    </xdr:from>
    <xdr:to>
      <xdr:col>12</xdr:col>
      <xdr:colOff>214313</xdr:colOff>
      <xdr:row>4</xdr:row>
      <xdr:rowOff>55562</xdr:rowOff>
    </xdr:to>
    <xdr:sp macro="" textlink="">
      <xdr:nvSpPr>
        <xdr:cNvPr id="2" name="Rectangle 1">
          <a:extLst>
            <a:ext uri="{FF2B5EF4-FFF2-40B4-BE49-F238E27FC236}">
              <a16:creationId xmlns:a16="http://schemas.microsoft.com/office/drawing/2014/main" id="{DA83E8C5-DE49-4153-9C06-24860BCAC254}"/>
            </a:ext>
          </a:extLst>
        </xdr:cNvPr>
        <xdr:cNvSpPr/>
      </xdr:nvSpPr>
      <xdr:spPr>
        <a:xfrm>
          <a:off x="5589588" y="388937"/>
          <a:ext cx="1939925" cy="4286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148407</xdr:colOff>
      <xdr:row>2</xdr:row>
      <xdr:rowOff>109284</xdr:rowOff>
    </xdr:from>
    <xdr:to>
      <xdr:col>12</xdr:col>
      <xdr:colOff>141275</xdr:colOff>
      <xdr:row>3</xdr:row>
      <xdr:rowOff>164417</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191740C3-FFA2-43D9-BAC1-0DF7BEF21A60}"/>
            </a:ext>
          </a:extLst>
        </xdr:cNvPr>
        <xdr:cNvSpPr/>
      </xdr:nvSpPr>
      <xdr:spPr>
        <a:xfrm>
          <a:off x="5634807" y="490284"/>
          <a:ext cx="1821668" cy="245633"/>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baseline="0">
              <a:solidFill>
                <a:sysClr val="windowText" lastClr="000000"/>
              </a:solidFill>
              <a:latin typeface="Verdana" pitchFamily="34" charset="0"/>
              <a:ea typeface="Verdana" pitchFamily="34" charset="0"/>
              <a:cs typeface="Verdana" pitchFamily="34" charset="0"/>
            </a:rPr>
            <a:t>Return to order form</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368678</xdr:colOff>
      <xdr:row>0</xdr:row>
      <xdr:rowOff>56029</xdr:rowOff>
    </xdr:from>
    <xdr:to>
      <xdr:col>13</xdr:col>
      <xdr:colOff>74389</xdr:colOff>
      <xdr:row>50</xdr:row>
      <xdr:rowOff>109324</xdr:rowOff>
    </xdr:to>
    <xdr:pic>
      <xdr:nvPicPr>
        <xdr:cNvPr id="8" name="Picture 7">
          <a:extLst>
            <a:ext uri="{FF2B5EF4-FFF2-40B4-BE49-F238E27FC236}">
              <a16:creationId xmlns:a16="http://schemas.microsoft.com/office/drawing/2014/main" id="{17A6E75F-66B5-426C-B321-E359A02F37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8678" y="56029"/>
          <a:ext cx="7717917" cy="9858442"/>
        </a:xfrm>
        <a:prstGeom prst="rect">
          <a:avLst/>
        </a:prstGeom>
      </xdr:spPr>
    </xdr:pic>
    <xdr:clientData/>
  </xdr:twoCellAnchor>
  <xdr:twoCellAnchor>
    <xdr:from>
      <xdr:col>9</xdr:col>
      <xdr:colOff>271272</xdr:colOff>
      <xdr:row>2</xdr:row>
      <xdr:rowOff>7937</xdr:rowOff>
    </xdr:from>
    <xdr:to>
      <xdr:col>12</xdr:col>
      <xdr:colOff>382397</xdr:colOff>
      <xdr:row>4</xdr:row>
      <xdr:rowOff>55562</xdr:rowOff>
    </xdr:to>
    <xdr:sp macro="" textlink="">
      <xdr:nvSpPr>
        <xdr:cNvPr id="4" name="Rectangle 3">
          <a:extLst>
            <a:ext uri="{FF2B5EF4-FFF2-40B4-BE49-F238E27FC236}">
              <a16:creationId xmlns:a16="http://schemas.microsoft.com/office/drawing/2014/main" id="{E4CC4076-8071-48C2-81D7-870587C5CD30}"/>
            </a:ext>
          </a:extLst>
        </xdr:cNvPr>
        <xdr:cNvSpPr/>
      </xdr:nvSpPr>
      <xdr:spPr>
        <a:xfrm>
          <a:off x="5818184" y="400143"/>
          <a:ext cx="1960095" cy="43983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316491</xdr:colOff>
      <xdr:row>2</xdr:row>
      <xdr:rowOff>109284</xdr:rowOff>
    </xdr:from>
    <xdr:to>
      <xdr:col>12</xdr:col>
      <xdr:colOff>309359</xdr:colOff>
      <xdr:row>3</xdr:row>
      <xdr:rowOff>164417</xdr:rowOff>
    </xdr:to>
    <xdr:sp macro="" textlink="">
      <xdr:nvSpPr>
        <xdr:cNvPr id="5" name="Rectangle 4">
          <a:hlinkClick xmlns:r="http://schemas.openxmlformats.org/officeDocument/2006/relationships" r:id="rId2"/>
          <a:extLst>
            <a:ext uri="{FF2B5EF4-FFF2-40B4-BE49-F238E27FC236}">
              <a16:creationId xmlns:a16="http://schemas.microsoft.com/office/drawing/2014/main" id="{967095F2-5CB5-4A2A-9B86-E375E25ED96D}"/>
            </a:ext>
          </a:extLst>
        </xdr:cNvPr>
        <xdr:cNvSpPr/>
      </xdr:nvSpPr>
      <xdr:spPr>
        <a:xfrm>
          <a:off x="5863403" y="501490"/>
          <a:ext cx="1841838" cy="251236"/>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baseline="0">
              <a:solidFill>
                <a:sysClr val="windowText" lastClr="000000"/>
              </a:solidFill>
              <a:latin typeface="Verdana" pitchFamily="34" charset="0"/>
              <a:ea typeface="Verdana" pitchFamily="34" charset="0"/>
              <a:cs typeface="Verdana" pitchFamily="34" charset="0"/>
            </a:rPr>
            <a:t>Return to order form</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392210</xdr:colOff>
      <xdr:row>0</xdr:row>
      <xdr:rowOff>0</xdr:rowOff>
    </xdr:from>
    <xdr:to>
      <xdr:col>13</xdr:col>
      <xdr:colOff>84048</xdr:colOff>
      <xdr:row>50</xdr:row>
      <xdr:rowOff>53379</xdr:rowOff>
    </xdr:to>
    <xdr:pic>
      <xdr:nvPicPr>
        <xdr:cNvPr id="6" name="Picture 5">
          <a:extLst>
            <a:ext uri="{FF2B5EF4-FFF2-40B4-BE49-F238E27FC236}">
              <a16:creationId xmlns:a16="http://schemas.microsoft.com/office/drawing/2014/main" id="{03CA4416-E34F-489D-BFF3-9D23B4A579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92210" y="0"/>
          <a:ext cx="7704044" cy="9858526"/>
        </a:xfrm>
        <a:prstGeom prst="rect">
          <a:avLst/>
        </a:prstGeom>
      </xdr:spPr>
    </xdr:pic>
    <xdr:clientData/>
  </xdr:twoCellAnchor>
  <xdr:twoCellAnchor>
    <xdr:from>
      <xdr:col>9</xdr:col>
      <xdr:colOff>313293</xdr:colOff>
      <xdr:row>2</xdr:row>
      <xdr:rowOff>7937</xdr:rowOff>
    </xdr:from>
    <xdr:to>
      <xdr:col>12</xdr:col>
      <xdr:colOff>424418</xdr:colOff>
      <xdr:row>4</xdr:row>
      <xdr:rowOff>55562</xdr:rowOff>
    </xdr:to>
    <xdr:sp macro="" textlink="">
      <xdr:nvSpPr>
        <xdr:cNvPr id="3" name="Rectangle 2">
          <a:extLst>
            <a:ext uri="{FF2B5EF4-FFF2-40B4-BE49-F238E27FC236}">
              <a16:creationId xmlns:a16="http://schemas.microsoft.com/office/drawing/2014/main" id="{39F3E25D-A840-4E44-9B53-9D4B1506B9F3}"/>
            </a:ext>
          </a:extLst>
        </xdr:cNvPr>
        <xdr:cNvSpPr/>
      </xdr:nvSpPr>
      <xdr:spPr>
        <a:xfrm>
          <a:off x="5860205" y="400143"/>
          <a:ext cx="1960095" cy="43983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316491</xdr:colOff>
      <xdr:row>2</xdr:row>
      <xdr:rowOff>109284</xdr:rowOff>
    </xdr:from>
    <xdr:to>
      <xdr:col>12</xdr:col>
      <xdr:colOff>309359</xdr:colOff>
      <xdr:row>3</xdr:row>
      <xdr:rowOff>164417</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3EDB0A6C-9ACE-437B-BF2F-0DBC468DA5E9}"/>
            </a:ext>
          </a:extLst>
        </xdr:cNvPr>
        <xdr:cNvSpPr/>
      </xdr:nvSpPr>
      <xdr:spPr>
        <a:xfrm>
          <a:off x="5863403" y="501490"/>
          <a:ext cx="1841838" cy="251236"/>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baseline="0">
              <a:solidFill>
                <a:sysClr val="windowText" lastClr="000000"/>
              </a:solidFill>
              <a:latin typeface="Verdana" pitchFamily="34" charset="0"/>
              <a:ea typeface="Verdana" pitchFamily="34" charset="0"/>
              <a:cs typeface="Verdana" pitchFamily="34" charset="0"/>
            </a:rPr>
            <a:t>Return to order form</a:t>
          </a:r>
        </a:p>
      </xdr:txBody>
    </xdr:sp>
    <xdr:clientData/>
  </xdr:two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09-08T20:40:46.523"/>
    </inkml:context>
    <inkml:brush xml:id="br0">
      <inkml:brushProperty name="width" value="0.05" units="cm"/>
      <inkml:brushProperty name="height" value="0.05" units="cm"/>
    </inkml:brush>
  </inkml:definitions>
  <inkml:trace contextRef="#ctx0" brushRef="#br0">1 0 384,'0'0'256,"0"0"-128,0 0-384,0 0 64</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40"/>
    </inkml:context>
    <inkml:brush xml:id="br0">
      <inkml:brushProperty name="width" value="0.05" units="cm"/>
      <inkml:brushProperty name="height" value="0.05" units="cm"/>
    </inkml:brush>
  </inkml:definitions>
  <inkml:trace contextRef="#ctx0" brushRef="#br0">1 0 384,'0'0'256,"0"0"-128,0 0-384,0 0 64</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46"/>
    </inkml:context>
    <inkml:brush xml:id="br0">
      <inkml:brushProperty name="width" value="0.05" units="cm"/>
      <inkml:brushProperty name="height" value="0.05" units="cm"/>
    </inkml:brush>
  </inkml:definitions>
  <inkml:trace contextRef="#ctx0" brushRef="#br0">1 0 384,'0'0'256,"0"0"-128,0 0-384,0 0 64</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53"/>
    </inkml:context>
    <inkml:brush xml:id="br0">
      <inkml:brushProperty name="width" value="0.05" units="cm"/>
      <inkml:brushProperty name="height" value="0.05" units="cm"/>
    </inkml:brush>
  </inkml:definitions>
  <inkml:trace contextRef="#ctx0" brushRef="#br0">1 0 384,'0'0'256,"0"0"-128,0 0-384,0 0 64</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58"/>
    </inkml:context>
    <inkml:brush xml:id="br0">
      <inkml:brushProperty name="width" value="0.05" units="cm"/>
      <inkml:brushProperty name="height" value="0.05" units="cm"/>
    </inkml:brush>
  </inkml:definitions>
  <inkml:trace contextRef="#ctx0" brushRef="#br0">1 0 384,'0'0'256,"0"0"-128,0 0-384,0 0 64</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62"/>
    </inkml:context>
    <inkml:brush xml:id="br0">
      <inkml:brushProperty name="width" value="0.05" units="cm"/>
      <inkml:brushProperty name="height" value="0.05" units="cm"/>
    </inkml:brush>
  </inkml:definitions>
  <inkml:trace contextRef="#ctx0" brushRef="#br0">1 0 384,'0'0'256,"0"0"-128,0 0-384,0 0 64</inkml:trace>
</inkml:ink>
</file>

<file path=xl/ink/ink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68"/>
    </inkml:context>
    <inkml:brush xml:id="br0">
      <inkml:brushProperty name="width" value="0.05" units="cm"/>
      <inkml:brushProperty name="height" value="0.05" units="cm"/>
    </inkml:brush>
  </inkml:definitions>
  <inkml:trace contextRef="#ctx0" brushRef="#br0">1 0 384,'0'0'256,"0"0"-128,0 0-384,0 0 64</inkml:trace>
</inkml:ink>
</file>

<file path=xl/ink/ink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73"/>
    </inkml:context>
    <inkml:brush xml:id="br0">
      <inkml:brushProperty name="width" value="0.05" units="cm"/>
      <inkml:brushProperty name="height" value="0.05" units="cm"/>
    </inkml:brush>
  </inkml:definitions>
  <inkml:trace contextRef="#ctx0" brushRef="#br0">1 0 384,'0'0'256,"0"0"-128,0 0-384,0 0 64</inkml:trace>
</inkml:ink>
</file>

<file path=xl/ink/ink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77"/>
    </inkml:context>
    <inkml:brush xml:id="br0">
      <inkml:brushProperty name="width" value="0.05" units="cm"/>
      <inkml:brushProperty name="height" value="0.05" units="cm"/>
    </inkml:brush>
  </inkml:definitions>
  <inkml:trace contextRef="#ctx0" brushRef="#br0">1 0 384,'0'0'256,"0"0"-128,0 0-384,0 0 64</inkml:trace>
</inkml:ink>
</file>

<file path=xl/ink/ink1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83"/>
    </inkml:context>
    <inkml:brush xml:id="br0">
      <inkml:brushProperty name="width" value="0.05" units="cm"/>
      <inkml:brushProperty name="height" value="0.05" units="cm"/>
    </inkml:brush>
  </inkml:definitions>
  <inkml:trace contextRef="#ctx0" brushRef="#br0">1 0 384,'0'0'256,"0"0"-128,0 0-384,0 0 64</inkml:trace>
</inkml:ink>
</file>

<file path=xl/ink/ink1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87"/>
    </inkml:context>
    <inkml:brush xml:id="br0">
      <inkml:brushProperty name="width" value="0.05" units="cm"/>
      <inkml:brushProperty name="height" value="0.05" units="cm"/>
    </inkml:brush>
  </inkml:definitions>
  <inkml:trace contextRef="#ctx0" brushRef="#br0">1 0 384,'0'0'256,"0"0"-128,0 0-384,0 0 64</inkml:trace>
</inkml:ink>
</file>

<file path=xl/ink/ink1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92"/>
    </inkml:context>
    <inkml:brush xml:id="br0">
      <inkml:brushProperty name="width" value="0.05" units="cm"/>
      <inkml:brushProperty name="height" value="0.05" units="cm"/>
    </inkml:brush>
  </inkml:definitions>
  <inkml:trace contextRef="#ctx0" brushRef="#br0">1 0 384,'0'0'256,"0"0"-128,0 0-384,0 0 64</inkml:trace>
</inkml:ink>
</file>

<file path=xl/ink/ink1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98"/>
    </inkml:context>
    <inkml:brush xml:id="br0">
      <inkml:brushProperty name="width" value="0.05" units="cm"/>
      <inkml:brushProperty name="height" value="0.05" units="cm"/>
    </inkml:brush>
  </inkml:definitions>
  <inkml:trace contextRef="#ctx0" brushRef="#br0">1 0 384,'0'0'256,"0"0"-128,0 0-384,0 0 64</inkml:trace>
</inkml:ink>
</file>

<file path=xl/ink/ink1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503"/>
    </inkml:context>
    <inkml:brush xml:id="br0">
      <inkml:brushProperty name="width" value="0.05" units="cm"/>
      <inkml:brushProperty name="height" value="0.05" units="cm"/>
    </inkml:brush>
  </inkml:definitions>
  <inkml:trace contextRef="#ctx0" brushRef="#br0">1 0 384,'0'0'256,"0"0"-128,0 0-384,0 0 64</inkml:trace>
</inkml:ink>
</file>

<file path=xl/ink/ink1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507"/>
    </inkml:context>
    <inkml:brush xml:id="br0">
      <inkml:brushProperty name="width" value="0.05" units="cm"/>
      <inkml:brushProperty name="height" value="0.05" units="cm"/>
    </inkml:brush>
  </inkml:definitions>
  <inkml:trace contextRef="#ctx0" brushRef="#br0">1 0 384,'0'0'256,"0"0"-128,0 0-384,0 0 64</inkml:trace>
</inkml:ink>
</file>

<file path=xl/ink/ink1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198"/>
    </inkml:context>
    <inkml:brush xml:id="br0">
      <inkml:brushProperty name="width" value="0.05" units="cm"/>
      <inkml:brushProperty name="height" value="0.05" units="cm"/>
    </inkml:brush>
  </inkml:definitions>
  <inkml:trace contextRef="#ctx0" brushRef="#br0">1 0 384,'0'0'256,"0"0"-128,0 0-384,0 0 64</inkml:trace>
</inkml:ink>
</file>

<file path=xl/ink/ink1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199"/>
    </inkml:context>
    <inkml:brush xml:id="br0">
      <inkml:brushProperty name="width" value="0.05" units="cm"/>
      <inkml:brushProperty name="height" value="0.05" units="cm"/>
    </inkml:brush>
  </inkml:definitions>
  <inkml:trace contextRef="#ctx0" brushRef="#br0">1 0 384,'0'0'256,"0"0"-128,0 0-384,0 0 64</inkml:trace>
</inkml:ink>
</file>

<file path=xl/ink/ink1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14"/>
    </inkml:context>
    <inkml:brush xml:id="br0">
      <inkml:brushProperty name="width" value="0.05" units="cm"/>
      <inkml:brushProperty name="height" value="0.05" units="cm"/>
    </inkml:brush>
  </inkml:definitions>
  <inkml:trace contextRef="#ctx0" brushRef="#br0">1 0 384,'0'0'256,"0"0"-128,0 0-384,0 0 64</inkml:trace>
</inkml:ink>
</file>

<file path=xl/ink/ink1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24"/>
    </inkml:context>
    <inkml:brush xml:id="br0">
      <inkml:brushProperty name="width" value="0.05" units="cm"/>
      <inkml:brushProperty name="height" value="0.05" units="cm"/>
    </inkml:brush>
  </inkml:definitions>
  <inkml:trace contextRef="#ctx0" brushRef="#br0">1 0 384,'0'0'256,"0"0"-128,0 0-384,0 0 64</inkml:trace>
</inkml:ink>
</file>

<file path=xl/ink/ink2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27"/>
    </inkml:context>
    <inkml:brush xml:id="br0">
      <inkml:brushProperty name="width" value="0.05" units="cm"/>
      <inkml:brushProperty name="height" value="0.05" units="cm"/>
    </inkml:brush>
  </inkml:definitions>
  <inkml:trace contextRef="#ctx0" brushRef="#br0">1 0 384,'0'0'256,"0"0"-128,0 0-384,0 0 64</inkml:trace>
</inkml:ink>
</file>

<file path=xl/ink/ink2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28"/>
    </inkml:context>
    <inkml:brush xml:id="br0">
      <inkml:brushProperty name="width" value="0.05" units="cm"/>
      <inkml:brushProperty name="height" value="0.05" units="cm"/>
    </inkml:brush>
  </inkml:definitions>
  <inkml:trace contextRef="#ctx0" brushRef="#br0">1 0 384,'0'0'256,"0"0"-128,0 0-384,0 0 64</inkml:trace>
</inkml:ink>
</file>

<file path=xl/ink/ink2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40"/>
    </inkml:context>
    <inkml:brush xml:id="br0">
      <inkml:brushProperty name="width" value="0.05" units="cm"/>
      <inkml:brushProperty name="height" value="0.05" units="cm"/>
    </inkml:brush>
  </inkml:definitions>
  <inkml:trace contextRef="#ctx0" brushRef="#br0">1 0 384,'0'0'256,"0"0"-128,0 0-384,0 0 64</inkml:trace>
</inkml:ink>
</file>

<file path=xl/ink/ink2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43"/>
    </inkml:context>
    <inkml:brush xml:id="br0">
      <inkml:brushProperty name="width" value="0.05" units="cm"/>
      <inkml:brushProperty name="height" value="0.05" units="cm"/>
    </inkml:brush>
  </inkml:definitions>
  <inkml:trace contextRef="#ctx0" brushRef="#br0">1 0 384,'0'0'256,"0"0"-128,0 0-384,0 0 64</inkml:trace>
</inkml:ink>
</file>

<file path=xl/ink/ink2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44"/>
    </inkml:context>
    <inkml:brush xml:id="br0">
      <inkml:brushProperty name="width" value="0.05" units="cm"/>
      <inkml:brushProperty name="height" value="0.05" units="cm"/>
    </inkml:brush>
  </inkml:definitions>
  <inkml:trace contextRef="#ctx0" brushRef="#br0">1 0 384,'0'0'256,"0"0"-128,0 0-384,0 0 64</inkml:trace>
</inkml:ink>
</file>

<file path=xl/ink/ink2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45"/>
    </inkml:context>
    <inkml:brush xml:id="br0">
      <inkml:brushProperty name="width" value="0.05" units="cm"/>
      <inkml:brushProperty name="height" value="0.05" units="cm"/>
    </inkml:brush>
  </inkml:definitions>
  <inkml:trace contextRef="#ctx0" brushRef="#br0">1 0 384,'0'0'256,"0"0"-128,0 0-384,0 0 64</inkml:trace>
</inkml:ink>
</file>

<file path=xl/ink/ink2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59"/>
    </inkml:context>
    <inkml:brush xml:id="br0">
      <inkml:brushProperty name="width" value="0.05" units="cm"/>
      <inkml:brushProperty name="height" value="0.05" units="cm"/>
    </inkml:brush>
  </inkml:definitions>
  <inkml:trace contextRef="#ctx0" brushRef="#br0">1 0 384,'0'0'256,"0"0"-128,0 0-384,0 0 64</inkml:trace>
</inkml:ink>
</file>

<file path=xl/ink/ink2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60"/>
    </inkml:context>
    <inkml:brush xml:id="br0">
      <inkml:brushProperty name="width" value="0.05" units="cm"/>
      <inkml:brushProperty name="height" value="0.05" units="cm"/>
    </inkml:brush>
  </inkml:definitions>
  <inkml:trace contextRef="#ctx0" brushRef="#br0">1 0 384,'0'0'256,"0"0"-128,0 0-384,0 0 64</inkml:trace>
</inkml:ink>
</file>

<file path=xl/ink/ink2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61"/>
    </inkml:context>
    <inkml:brush xml:id="br0">
      <inkml:brushProperty name="width" value="0.05" units="cm"/>
      <inkml:brushProperty name="height" value="0.05" units="cm"/>
    </inkml:brush>
  </inkml:definitions>
  <inkml:trace contextRef="#ctx0" brushRef="#br0">1 0 384,'0'0'256,"0"0"-128,0 0-384,0 0 64</inkml:trace>
</inkml:ink>
</file>

<file path=xl/ink/ink2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75"/>
    </inkml:context>
    <inkml:brush xml:id="br0">
      <inkml:brushProperty name="width" value="0.05" units="cm"/>
      <inkml:brushProperty name="height" value="0.05" units="cm"/>
    </inkml:brush>
  </inkml:definitions>
  <inkml:trace contextRef="#ctx0" brushRef="#br0">1 0 384,'0'0'256,"0"0"-128,0 0-384,0 0 64</inkml:trace>
</inkml:ink>
</file>

<file path=xl/ink/ink3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46"/>
    </inkml:context>
    <inkml:brush xml:id="br0">
      <inkml:brushProperty name="width" value="0.05" units="cm"/>
      <inkml:brushProperty name="height" value="0.05" units="cm"/>
    </inkml:brush>
  </inkml:definitions>
  <inkml:trace contextRef="#ctx0" brushRef="#br0">1 0 384,'0'0'256,"0"0"-128,0 0-384,0 0 64</inkml:trace>
</inkml:ink>
</file>

<file path=xl/ink/ink3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48"/>
    </inkml:context>
    <inkml:brush xml:id="br0">
      <inkml:brushProperty name="width" value="0.05" units="cm"/>
      <inkml:brushProperty name="height" value="0.05" units="cm"/>
    </inkml:brush>
  </inkml:definitions>
  <inkml:trace contextRef="#ctx0" brushRef="#br0">1 0 384,'0'0'256,"0"0"-128,0 0-384,0 0 64</inkml:trace>
</inkml:ink>
</file>

<file path=xl/ink/ink3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62"/>
    </inkml:context>
    <inkml:brush xml:id="br0">
      <inkml:brushProperty name="width" value="0.05" units="cm"/>
      <inkml:brushProperty name="height" value="0.05" units="cm"/>
    </inkml:brush>
  </inkml:definitions>
  <inkml:trace contextRef="#ctx0" brushRef="#br0">1 0 384,'0'0'256,"0"0"-128,0 0-384,0 0 64</inkml:trace>
</inkml:ink>
</file>

<file path=xl/ink/ink3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64"/>
    </inkml:context>
    <inkml:brush xml:id="br0">
      <inkml:brushProperty name="width" value="0.05" units="cm"/>
      <inkml:brushProperty name="height" value="0.05" units="cm"/>
    </inkml:brush>
  </inkml:definitions>
  <inkml:trace contextRef="#ctx0" brushRef="#br0">1 0 384,'0'0'256,"0"0"-128,0 0-384,0 0 64</inkml:trace>
</inkml:ink>
</file>

<file path=xl/ink/ink3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66"/>
    </inkml:context>
    <inkml:brush xml:id="br0">
      <inkml:brushProperty name="width" value="0.05" units="cm"/>
      <inkml:brushProperty name="height" value="0.05" units="cm"/>
    </inkml:brush>
  </inkml:definitions>
  <inkml:trace contextRef="#ctx0" brushRef="#br0">1 0 384,'0'0'256,"0"0"-128,0 0-384,0 0 64</inkml:trace>
</inkml:ink>
</file>

<file path=xl/ink/ink3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84"/>
    </inkml:context>
    <inkml:brush xml:id="br0">
      <inkml:brushProperty name="width" value="0.05" units="cm"/>
      <inkml:brushProperty name="height" value="0.05" units="cm"/>
    </inkml:brush>
  </inkml:definitions>
  <inkml:trace contextRef="#ctx0" brushRef="#br0">1 0 384,'0'0'256,"0"0"-128,0 0-384,0 0 64</inkml:trace>
</inkml:ink>
</file>

<file path=xl/ink/ink3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88"/>
    </inkml:context>
    <inkml:brush xml:id="br0">
      <inkml:brushProperty name="width" value="0.05" units="cm"/>
      <inkml:brushProperty name="height" value="0.05" units="cm"/>
    </inkml:brush>
  </inkml:definitions>
  <inkml:trace contextRef="#ctx0" brushRef="#br0">1 0 384,'0'0'256,"0"0"-128,0 0-384,0 0 64</inkml:trace>
</inkml:ink>
</file>

<file path=xl/ink/ink3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98"/>
    </inkml:context>
    <inkml:brush xml:id="br0">
      <inkml:brushProperty name="width" value="0.05" units="cm"/>
      <inkml:brushProperty name="height" value="0.05" units="cm"/>
    </inkml:brush>
  </inkml:definitions>
  <inkml:trace contextRef="#ctx0" brushRef="#br0">1 0 384,'0'0'256,"0"0"-128,0 0-384,0 0 64</inkml:trace>
</inkml:ink>
</file>

<file path=xl/ink/ink3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1"/>
    </inkml:context>
    <inkml:brush xml:id="br0">
      <inkml:brushProperty name="width" value="0.05" units="cm"/>
      <inkml:brushProperty name="height" value="0.05" units="cm"/>
    </inkml:brush>
  </inkml:definitions>
  <inkml:trace contextRef="#ctx0" brushRef="#br0">1 0 384,'0'0'256,"0"0"-128,0 0-384,0 0 64</inkml:trace>
</inkml:ink>
</file>

<file path=xl/ink/ink3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1.002"/>
    </inkml:context>
    <inkml:brush xml:id="br0">
      <inkml:brushProperty name="width" value="0.05" units="cm"/>
      <inkml:brushProperty name="height" value="0.05" units="cm"/>
    </inkml:brush>
  </inkml:definitions>
  <inkml:trace contextRef="#ctx0" brushRef="#br0">1 0 384,'0'0'256,"0"0"-128,0 0-384,0 0 64</inkml:trace>
</inkml:ink>
</file>

<file path=xl/ink/ink4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1.014"/>
    </inkml:context>
    <inkml:brush xml:id="br0">
      <inkml:brushProperty name="width" value="0.05" units="cm"/>
      <inkml:brushProperty name="height" value="0.05" units="cm"/>
    </inkml:brush>
  </inkml:definitions>
  <inkml:trace contextRef="#ctx0" brushRef="#br0">1 0 384,'0'0'256,"0"0"-128,0 0-384,0 0 64</inkml:trace>
</inkml:ink>
</file>

<file path=xl/ink/ink4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1.016"/>
    </inkml:context>
    <inkml:brush xml:id="br0">
      <inkml:brushProperty name="width" value="0.05" units="cm"/>
      <inkml:brushProperty name="height" value="0.05" units="cm"/>
    </inkml:brush>
  </inkml:definitions>
  <inkml:trace contextRef="#ctx0" brushRef="#br0">1 0 384,'0'0'256,"0"0"-128,0 0-384,0 0 64</inkml:trace>
</inkml:ink>
</file>

<file path=xl/ink/ink4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1.032"/>
    </inkml:context>
    <inkml:brush xml:id="br0">
      <inkml:brushProperty name="width" value="0.05" units="cm"/>
      <inkml:brushProperty name="height" value="0.05" units="cm"/>
    </inkml:brush>
  </inkml:definitions>
  <inkml:trace contextRef="#ctx0" brushRef="#br0">1 0 384,'0'0'256,"0"0"-128,0 0-384,0 0 64</inkml:trace>
</inkml:ink>
</file>

<file path=xl/ink/ink4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1.037"/>
    </inkml:context>
    <inkml:brush xml:id="br0">
      <inkml:brushProperty name="width" value="0.05" units="cm"/>
      <inkml:brushProperty name="height" value="0.05" units="cm"/>
    </inkml:brush>
  </inkml:definitions>
  <inkml:trace contextRef="#ctx0" brushRef="#br0">1 0 384,'0'0'256,"0"0"-128,0 0-384,0 0 64</inkml:trace>
</inkml:ink>
</file>

<file path=xl/ink/ink4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09"/>
    </inkml:context>
    <inkml:brush xml:id="br0">
      <inkml:brushProperty name="width" value="0.05" units="cm"/>
      <inkml:brushProperty name="height" value="0.05" units="cm"/>
    </inkml:brush>
  </inkml:definitions>
  <inkml:trace contextRef="#ctx0" brushRef="#br0">1 0 384,'0'0'256,"0"0"-128,0 0-384,0 0 64</inkml:trace>
</inkml:ink>
</file>

<file path=xl/ink/ink4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23"/>
    </inkml:context>
    <inkml:brush xml:id="br0">
      <inkml:brushProperty name="width" value="0.05" units="cm"/>
      <inkml:brushProperty name="height" value="0.05" units="cm"/>
    </inkml:brush>
  </inkml:definitions>
  <inkml:trace contextRef="#ctx0" brushRef="#br0">1 0 384,'0'0'256,"0"0"-128,0 0-384,0 0 64</inkml:trace>
</inkml:ink>
</file>

<file path=xl/ink/ink4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25"/>
    </inkml:context>
    <inkml:brush xml:id="br0">
      <inkml:brushProperty name="width" value="0.05" units="cm"/>
      <inkml:brushProperty name="height" value="0.05" units="cm"/>
    </inkml:brush>
  </inkml:definitions>
  <inkml:trace contextRef="#ctx0" brushRef="#br0">1 0 384,'0'0'256,"0"0"-128,0 0-384,0 0 64</inkml:trace>
</inkml:ink>
</file>

<file path=xl/ink/ink4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41"/>
    </inkml:context>
    <inkml:brush xml:id="br0">
      <inkml:brushProperty name="width" value="0.05" units="cm"/>
      <inkml:brushProperty name="height" value="0.05" units="cm"/>
    </inkml:brush>
  </inkml:definitions>
  <inkml:trace contextRef="#ctx0" brushRef="#br0">1 0 384,'0'0'256,"0"0"-128,0 0-384,0 0 64</inkml:trace>
</inkml:ink>
</file>

<file path=xl/ink/ink4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46"/>
    </inkml:context>
    <inkml:brush xml:id="br0">
      <inkml:brushProperty name="width" value="0.05" units="cm"/>
      <inkml:brushProperty name="height" value="0.05" units="cm"/>
    </inkml:brush>
  </inkml:definitions>
  <inkml:trace contextRef="#ctx0" brushRef="#br0">1 0 384,'0'0'256,"0"0"-128,0 0-384,0 0 64</inkml:trace>
</inkml:ink>
</file>

<file path=xl/ink/ink4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59"/>
    </inkml:context>
    <inkml:brush xml:id="br0">
      <inkml:brushProperty name="width" value="0.05" units="cm"/>
      <inkml:brushProperty name="height" value="0.05" units="cm"/>
    </inkml:brush>
  </inkml:definitions>
  <inkml:trace contextRef="#ctx0" brushRef="#br0">1 0 384,'0'0'256,"0"0"-128,0 0-384,0 0 64</inkml:trace>
</inkml:ink>
</file>

<file path=xl/ink/ink5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61"/>
    </inkml:context>
    <inkml:brush xml:id="br0">
      <inkml:brushProperty name="width" value="0.05" units="cm"/>
      <inkml:brushProperty name="height" value="0.05" units="cm"/>
    </inkml:brush>
  </inkml:definitions>
  <inkml:trace contextRef="#ctx0" brushRef="#br0">1 0 384,'0'0'256,"0"0"-128,0 0-384,0 0 64</inkml:trace>
</inkml:ink>
</file>

<file path=xl/ink/ink5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74"/>
    </inkml:context>
    <inkml:brush xml:id="br0">
      <inkml:brushProperty name="width" value="0.05" units="cm"/>
      <inkml:brushProperty name="height" value="0.05" units="cm"/>
    </inkml:brush>
  </inkml:definitions>
  <inkml:trace contextRef="#ctx0" brushRef="#br0">1 0 384,'0'0'256,"0"0"-128,0 0-384,0 0 64</inkml:trace>
</inkml:ink>
</file>

<file path=xl/ink/ink5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76"/>
    </inkml:context>
    <inkml:brush xml:id="br0">
      <inkml:brushProperty name="width" value="0.05" units="cm"/>
      <inkml:brushProperty name="height" value="0.05" units="cm"/>
    </inkml:brush>
  </inkml:definitions>
  <inkml:trace contextRef="#ctx0" brushRef="#br0">1 0 384,'0'0'256,"0"0"-128,0 0-384,0 0 64</inkml:trace>
</inkml:ink>
</file>

<file path=xl/ink/ink5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94"/>
    </inkml:context>
    <inkml:brush xml:id="br0">
      <inkml:brushProperty name="width" value="0.05" units="cm"/>
      <inkml:brushProperty name="height" value="0.05" units="cm"/>
    </inkml:brush>
  </inkml:definitions>
  <inkml:trace contextRef="#ctx0" brushRef="#br0">1 0 384,'0'0'256,"0"0"-128,0 0-384,0 0 64</inkml:trace>
</inkml:ink>
</file>

<file path=xl/ink/ink5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96"/>
    </inkml:context>
    <inkml:brush xml:id="br0">
      <inkml:brushProperty name="width" value="0.05" units="cm"/>
      <inkml:brushProperty name="height" value="0.05" units="cm"/>
    </inkml:brush>
  </inkml:definitions>
  <inkml:trace contextRef="#ctx0" brushRef="#br0">1 0 384,'0'0'256,"0"0"-128,0 0-384,0 0 64</inkml:trace>
</inkml:ink>
</file>

<file path=xl/ink/ink5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108"/>
    </inkml:context>
    <inkml:brush xml:id="br0">
      <inkml:brushProperty name="width" value="0.05" units="cm"/>
      <inkml:brushProperty name="height" value="0.05" units="cm"/>
    </inkml:brush>
  </inkml:definitions>
  <inkml:trace contextRef="#ctx0" brushRef="#br0">1 0 384,'0'0'256,"0"0"-128,0 0-384,0 0 64</inkml:trace>
</inkml:ink>
</file>

<file path=xl/ink/ink5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110"/>
    </inkml:context>
    <inkml:brush xml:id="br0">
      <inkml:brushProperty name="width" value="0.05" units="cm"/>
      <inkml:brushProperty name="height" value="0.05" units="cm"/>
    </inkml:brush>
  </inkml:definitions>
  <inkml:trace contextRef="#ctx0" brushRef="#br0">1 0 384,'0'0'256,"0"0"-128,0 0-384,0 0 64</inkml:trace>
</inkml:ink>
</file>

<file path=xl/ink/ink5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112"/>
    </inkml:context>
    <inkml:brush xml:id="br0">
      <inkml:brushProperty name="width" value="0.05" units="cm"/>
      <inkml:brushProperty name="height" value="0.05" units="cm"/>
    </inkml:brush>
  </inkml:definitions>
  <inkml:trace contextRef="#ctx0" brushRef="#br0">1 0 384,'0'0'256,"0"0"-128,0 0-384,0 0 64</inkml:trace>
</inkml:ink>
</file>

<file path=xl/ink/ink5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161"/>
    </inkml:context>
    <inkml:brush xml:id="br0">
      <inkml:brushProperty name="width" value="0.05" units="cm"/>
      <inkml:brushProperty name="height" value="0.05" units="cm"/>
    </inkml:brush>
  </inkml:definitions>
  <inkml:trace contextRef="#ctx0" brushRef="#br0">1 0 384,'0'0'256,"0"0"-128,0 0-384,0 0 64</inkml:trace>
</inkml:ink>
</file>

<file path=xl/ink/ink5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163"/>
    </inkml:context>
    <inkml:brush xml:id="br0">
      <inkml:brushProperty name="width" value="0.05" units="cm"/>
      <inkml:brushProperty name="height" value="0.05" units="cm"/>
    </inkml:brush>
  </inkml:definitions>
  <inkml:trace contextRef="#ctx0" brushRef="#br0">1 0 384,'0'0'256,"0"0"-128,0 0-384,0 0 64</inkml:trace>
</inkml:ink>
</file>

<file path=xl/ink/ink6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177"/>
    </inkml:context>
    <inkml:brush xml:id="br0">
      <inkml:brushProperty name="width" value="0.05" units="cm"/>
      <inkml:brushProperty name="height" value="0.05" units="cm"/>
    </inkml:brush>
  </inkml:definitions>
  <inkml:trace contextRef="#ctx0" brushRef="#br0">1 0 384,'0'0'256,"0"0"-128,0 0-384,0 0 64</inkml:trace>
</inkml:ink>
</file>

<file path=xl/ink/ink6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179"/>
    </inkml:context>
    <inkml:brush xml:id="br0">
      <inkml:brushProperty name="width" value="0.05" units="cm"/>
      <inkml:brushProperty name="height" value="0.05" units="cm"/>
    </inkml:brush>
  </inkml:definitions>
  <inkml:trace contextRef="#ctx0" brushRef="#br0">1 0 384,'0'0'256,"0"0"-128,0 0-384,0 0 64</inkml:trace>
</inkml:ink>
</file>

<file path=xl/ink/ink6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192"/>
    </inkml:context>
    <inkml:brush xml:id="br0">
      <inkml:brushProperty name="width" value="0.05" units="cm"/>
      <inkml:brushProperty name="height" value="0.05" units="cm"/>
    </inkml:brush>
  </inkml:definitions>
  <inkml:trace contextRef="#ctx0" brushRef="#br0">1 0 384,'0'0'256,"0"0"-128,0 0-384,0 0 64</inkml:trace>
</inkml:ink>
</file>

<file path=xl/ink/ink6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194"/>
    </inkml:context>
    <inkml:brush xml:id="br0">
      <inkml:brushProperty name="width" value="0.05" units="cm"/>
      <inkml:brushProperty name="height" value="0.05" units="cm"/>
    </inkml:brush>
  </inkml:definitions>
  <inkml:trace contextRef="#ctx0" brushRef="#br0">1 0 384,'0'0'256,"0"0"-128,0 0-384,0 0 64</inkml:trace>
</inkml:ink>
</file>

<file path=xl/ink/ink6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196"/>
    </inkml:context>
    <inkml:brush xml:id="br0">
      <inkml:brushProperty name="width" value="0.05" units="cm"/>
      <inkml:brushProperty name="height" value="0.05" units="cm"/>
    </inkml:brush>
  </inkml:definitions>
  <inkml:trace contextRef="#ctx0" brushRef="#br0">1 0 384,'0'0'256,"0"0"-128,0 0-384,0 0 64</inkml:trace>
</inkml:ink>
</file>

<file path=xl/ink/ink6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208"/>
    </inkml:context>
    <inkml:brush xml:id="br0">
      <inkml:brushProperty name="width" value="0.05" units="cm"/>
      <inkml:brushProperty name="height" value="0.05" units="cm"/>
    </inkml:brush>
  </inkml:definitions>
  <inkml:trace contextRef="#ctx0" brushRef="#br0">1 0 384,'0'0'256,"0"0"-128,0 0-384,0 0 64</inkml:trace>
</inkml:ink>
</file>

<file path=xl/ink/ink6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210"/>
    </inkml:context>
    <inkml:brush xml:id="br0">
      <inkml:brushProperty name="width" value="0.05" units="cm"/>
      <inkml:brushProperty name="height" value="0.05" units="cm"/>
    </inkml:brush>
  </inkml:definitions>
  <inkml:trace contextRef="#ctx0" brushRef="#br0">1 0 384,'0'0'256,"0"0"-128,0 0-384,0 0 64</inkml:trace>
</inkml:ink>
</file>

<file path=xl/ink/ink6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223"/>
    </inkml:context>
    <inkml:brush xml:id="br0">
      <inkml:brushProperty name="width" value="0.05" units="cm"/>
      <inkml:brushProperty name="height" value="0.05" units="cm"/>
    </inkml:brush>
  </inkml:definitions>
  <inkml:trace contextRef="#ctx0" brushRef="#br0">1 0 384,'0'0'256,"0"0"-128,0 0-384,0 0 64</inkml:trace>
</inkml:ink>
</file>

<file path=xl/ink/ink6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237"/>
    </inkml:context>
    <inkml:brush xml:id="br0">
      <inkml:brushProperty name="width" value="0.05" units="cm"/>
      <inkml:brushProperty name="height" value="0.05" units="cm"/>
    </inkml:brush>
  </inkml:definitions>
  <inkml:trace contextRef="#ctx0" brushRef="#br0">1 0 384,'0'0'256,"0"0"-128,0 0-384,0 0 64</inkml:trace>
</inkml:ink>
</file>

<file path=xl/ink/ink6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240"/>
    </inkml:context>
    <inkml:brush xml:id="br0">
      <inkml:brushProperty name="width" value="0.05" units="cm"/>
      <inkml:brushProperty name="height" value="0.05" units="cm"/>
    </inkml:brush>
  </inkml:definitions>
  <inkml:trace contextRef="#ctx0" brushRef="#br0">1 0 384,'0'0'256,"0"0"-128,0 0-384,0 0 64</inkml:trace>
</inkml:ink>
</file>

<file path=xl/ink/ink7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242"/>
    </inkml:context>
    <inkml:brush xml:id="br0">
      <inkml:brushProperty name="width" value="0.05" units="cm"/>
      <inkml:brushProperty name="height" value="0.05" units="cm"/>
    </inkml:brush>
  </inkml:definitions>
  <inkml:trace contextRef="#ctx0" brushRef="#br0">1 0 384,'0'0'256,"0"0"-128,0 0-384,0 0 64</inkml:trace>
</inkml:ink>
</file>

<file path=xl/ink/ink7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256"/>
    </inkml:context>
    <inkml:brush xml:id="br0">
      <inkml:brushProperty name="width" value="0.05" units="cm"/>
      <inkml:brushProperty name="height" value="0.05" units="cm"/>
    </inkml:brush>
  </inkml:definitions>
  <inkml:trace contextRef="#ctx0" brushRef="#br0">1 0 384,'0'0'256,"0"0"-128,0 0-384,0 0 64</inkml:trace>
</inkml:ink>
</file>

<file path=xl/ink/ink7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09"/>
    </inkml:context>
    <inkml:brush xml:id="br0">
      <inkml:brushProperty name="width" value="0.05" units="cm"/>
      <inkml:brushProperty name="height" value="0.05" units="cm"/>
    </inkml:brush>
  </inkml:definitions>
  <inkml:trace contextRef="#ctx0" brushRef="#br0">1 0 384,'0'0'256,"0"0"-128,0 0-384,0 0 64</inkml:trace>
</inkml:ink>
</file>

<file path=xl/ink/ink7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13"/>
    </inkml:context>
    <inkml:brush xml:id="br0">
      <inkml:brushProperty name="width" value="0.05" units="cm"/>
      <inkml:brushProperty name="height" value="0.05" units="cm"/>
    </inkml:brush>
  </inkml:definitions>
  <inkml:trace contextRef="#ctx0" brushRef="#br0">1 0 384,'0'0'256,"0"0"-128,0 0-384,0 0 64</inkml:trace>
</inkml:ink>
</file>

<file path=xl/ink/ink7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17"/>
    </inkml:context>
    <inkml:brush xml:id="br0">
      <inkml:brushProperty name="width" value="0.05" units="cm"/>
      <inkml:brushProperty name="height" value="0.05" units="cm"/>
    </inkml:brush>
  </inkml:definitions>
  <inkml:trace contextRef="#ctx0" brushRef="#br0">1 0 384,'0'0'256,"0"0"-128,0 0-384,0 0 64</inkml:trace>
</inkml:ink>
</file>

<file path=xl/ink/ink7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22"/>
    </inkml:context>
    <inkml:brush xml:id="br0">
      <inkml:brushProperty name="width" value="0.05" units="cm"/>
      <inkml:brushProperty name="height" value="0.05" units="cm"/>
    </inkml:brush>
  </inkml:definitions>
  <inkml:trace contextRef="#ctx0" brushRef="#br0">1 0 384,'0'0'256,"0"0"-128,0 0-384,0 0 64</inkml:trace>
</inkml:ink>
</file>

<file path=xl/ink/ink7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26"/>
    </inkml:context>
    <inkml:brush xml:id="br0">
      <inkml:brushProperty name="width" value="0.05" units="cm"/>
      <inkml:brushProperty name="height" value="0.05" units="cm"/>
    </inkml:brush>
  </inkml:definitions>
  <inkml:trace contextRef="#ctx0" brushRef="#br0">1 0 384,'0'0'256,"0"0"-128,0 0-384,0 0 64</inkml:trace>
</inkml:ink>
</file>

<file path=xl/ink/ink7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31"/>
    </inkml:context>
    <inkml:brush xml:id="br0">
      <inkml:brushProperty name="width" value="0.05" units="cm"/>
      <inkml:brushProperty name="height" value="0.05" units="cm"/>
    </inkml:brush>
  </inkml:definitions>
  <inkml:trace contextRef="#ctx0" brushRef="#br0">1 0 384,'0'0'256,"0"0"-128,0 0-384,0 0 64</inkml:trace>
</inkml:ink>
</file>

<file path=xl/ink/ink7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37"/>
    </inkml:context>
    <inkml:brush xml:id="br0">
      <inkml:brushProperty name="width" value="0.05" units="cm"/>
      <inkml:brushProperty name="height" value="0.05" units="cm"/>
    </inkml:brush>
  </inkml:definitions>
  <inkml:trace contextRef="#ctx0" brushRef="#br0">1 0 384,'0'0'256,"0"0"-128,0 0-384,0 0 64</inkml:trace>
</inkml:ink>
</file>

<file path=xl/ink/ink7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41"/>
    </inkml:context>
    <inkml:brush xml:id="br0">
      <inkml:brushProperty name="width" value="0.05" units="cm"/>
      <inkml:brushProperty name="height" value="0.05" units="cm"/>
    </inkml:brush>
  </inkml:definitions>
  <inkml:trace contextRef="#ctx0" brushRef="#br0">1 0 384,'0'0'256,"0"0"-128,0 0-384,0 0 64</inkml:trace>
</inkml:ink>
</file>

<file path=xl/ink/ink8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46"/>
    </inkml:context>
    <inkml:brush xml:id="br0">
      <inkml:brushProperty name="width" value="0.05" units="cm"/>
      <inkml:brushProperty name="height" value="0.05" units="cm"/>
    </inkml:brush>
  </inkml:definitions>
  <inkml:trace contextRef="#ctx0" brushRef="#br0">1 0 384,'0'0'256,"0"0"-128,0 0-384,0 0 64</inkml:trace>
</inkml:ink>
</file>

<file path=xl/ink/ink8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51"/>
    </inkml:context>
    <inkml:brush xml:id="br0">
      <inkml:brushProperty name="width" value="0.05" units="cm"/>
      <inkml:brushProperty name="height" value="0.05" units="cm"/>
    </inkml:brush>
  </inkml:definitions>
  <inkml:trace contextRef="#ctx0" brushRef="#br0">1 0 384,'0'0'256,"0"0"-128,0 0-384,0 0 64</inkml:trace>
</inkml:ink>
</file>

<file path=xl/ink/ink8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55"/>
    </inkml:context>
    <inkml:brush xml:id="br0">
      <inkml:brushProperty name="width" value="0.05" units="cm"/>
      <inkml:brushProperty name="height" value="0.05" units="cm"/>
    </inkml:brush>
  </inkml:definitions>
  <inkml:trace contextRef="#ctx0" brushRef="#br0">1 0 384,'0'0'256,"0"0"-128,0 0-384,0 0 64</inkml:trace>
</inkml:ink>
</file>

<file path=xl/ink/ink8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60"/>
    </inkml:context>
    <inkml:brush xml:id="br0">
      <inkml:brushProperty name="width" value="0.05" units="cm"/>
      <inkml:brushProperty name="height" value="0.05" units="cm"/>
    </inkml:brush>
  </inkml:definitions>
  <inkml:trace contextRef="#ctx0" brushRef="#br0">1 0 384,'0'0'256,"0"0"-128,0 0-384,0 0 64</inkml:trace>
</inkml:ink>
</file>

<file path=xl/ink/ink8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64"/>
    </inkml:context>
    <inkml:brush xml:id="br0">
      <inkml:brushProperty name="width" value="0.05" units="cm"/>
      <inkml:brushProperty name="height" value="0.05" units="cm"/>
    </inkml:brush>
  </inkml:definitions>
  <inkml:trace contextRef="#ctx0" brushRef="#br0">1 0 384,'0'0'256,"0"0"-128,0 0-384,0 0 64</inkml:trace>
</inkml:ink>
</file>

<file path=xl/ink/ink8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69"/>
    </inkml:context>
    <inkml:brush xml:id="br0">
      <inkml:brushProperty name="width" value="0.05" units="cm"/>
      <inkml:brushProperty name="height" value="0.05" units="cm"/>
    </inkml:brush>
  </inkml:definitions>
  <inkml:trace contextRef="#ctx0" brushRef="#br0">1 0 384,'0'0'256,"0"0"-128,0 0-384,0 0 64</inkml:trace>
</inkml:ink>
</file>

<file path=xl/ink/ink8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29"/>
    </inkml:context>
    <inkml:brush xml:id="br0">
      <inkml:brushProperty name="width" value="0.05" units="cm"/>
      <inkml:brushProperty name="height" value="0.05" units="cm"/>
    </inkml:brush>
  </inkml:definitions>
  <inkml:trace contextRef="#ctx0" brushRef="#br0">1 0 384,'0'0'256,"0"0"-128,0 0-384,0 0 64</inkml:trace>
</inkml:ink>
</file>

<file path=xl/ink/ink8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35"/>
    </inkml:context>
    <inkml:brush xml:id="br0">
      <inkml:brushProperty name="width" value="0.05" units="cm"/>
      <inkml:brushProperty name="height" value="0.05" units="cm"/>
    </inkml:brush>
  </inkml:definitions>
  <inkml:trace contextRef="#ctx0" brushRef="#br0">1 0 384,'0'0'256,"0"0"-128,0 0-384,0 0 64</inkml:trace>
</inkml:ink>
</file>

<file path=xl/ink/ink8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40"/>
    </inkml:context>
    <inkml:brush xml:id="br0">
      <inkml:brushProperty name="width" value="0.05" units="cm"/>
      <inkml:brushProperty name="height" value="0.05" units="cm"/>
    </inkml:brush>
  </inkml:definitions>
  <inkml:trace contextRef="#ctx0" brushRef="#br0">1 0 384,'0'0'256,"0"0"-128,0 0-384,0 0 64</inkml:trace>
</inkml:ink>
</file>

<file path=xl/ink/ink8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44"/>
    </inkml:context>
    <inkml:brush xml:id="br0">
      <inkml:brushProperty name="width" value="0.05" units="cm"/>
      <inkml:brushProperty name="height" value="0.05" units="cm"/>
    </inkml:brush>
  </inkml:definitions>
  <inkml:trace contextRef="#ctx0" brushRef="#br0">1 0 384,'0'0'256,"0"0"-128,0 0-384,0 0 64</inkml:trace>
</inkml:ink>
</file>

<file path=xl/ink/ink9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48"/>
    </inkml:context>
    <inkml:brush xml:id="br0">
      <inkml:brushProperty name="width" value="0.05" units="cm"/>
      <inkml:brushProperty name="height" value="0.05" units="cm"/>
    </inkml:brush>
  </inkml:definitions>
  <inkml:trace contextRef="#ctx0" brushRef="#br0">1 0 384,'0'0'256,"0"0"-128,0 0-384,0 0 64</inkml:trace>
</inkml:ink>
</file>

<file path=xl/ink/ink9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52"/>
    </inkml:context>
    <inkml:brush xml:id="br0">
      <inkml:brushProperty name="width" value="0.05" units="cm"/>
      <inkml:brushProperty name="height" value="0.05" units="cm"/>
    </inkml:brush>
  </inkml:definitions>
  <inkml:trace contextRef="#ctx0" brushRef="#br0">1 0 384,'0'0'256,"0"0"-128,0 0-384,0 0 64</inkml:trace>
</inkml:ink>
</file>

<file path=xl/ink/ink9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55"/>
    </inkml:context>
    <inkml:brush xml:id="br0">
      <inkml:brushProperty name="width" value="0.05" units="cm"/>
      <inkml:brushProperty name="height" value="0.05" units="cm"/>
    </inkml:brush>
  </inkml:definitions>
  <inkml:trace contextRef="#ctx0" brushRef="#br0">1 0 384,'0'0'256,"0"0"-128,0 0-384,0 0 64</inkml:trace>
</inkml:ink>
</file>

<file path=xl/ink/ink9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60"/>
    </inkml:context>
    <inkml:brush xml:id="br0">
      <inkml:brushProperty name="width" value="0.05" units="cm"/>
      <inkml:brushProperty name="height" value="0.05" units="cm"/>
    </inkml:brush>
  </inkml:definitions>
  <inkml:trace contextRef="#ctx0" brushRef="#br0">1 0 384,'0'0'256,"0"0"-128,0 0-384,0 0 64</inkml:trace>
</inkml:ink>
</file>

<file path=xl/ink/ink9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65"/>
    </inkml:context>
    <inkml:brush xml:id="br0">
      <inkml:brushProperty name="width" value="0.05" units="cm"/>
      <inkml:brushProperty name="height" value="0.05" units="cm"/>
    </inkml:brush>
  </inkml:definitions>
  <inkml:trace contextRef="#ctx0" brushRef="#br0">1 0 384,'0'0'256,"0"0"-128,0 0-384,0 0 64</inkml:trace>
</inkml:ink>
</file>

<file path=xl/ink/ink9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70"/>
    </inkml:context>
    <inkml:brush xml:id="br0">
      <inkml:brushProperty name="width" value="0.05" units="cm"/>
      <inkml:brushProperty name="height" value="0.05" units="cm"/>
    </inkml:brush>
  </inkml:definitions>
  <inkml:trace contextRef="#ctx0" brushRef="#br0">1 0 384,'0'0'256,"0"0"-128,0 0-384,0 0 64</inkml:trace>
</inkml:ink>
</file>

<file path=xl/ink/ink9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76"/>
    </inkml:context>
    <inkml:brush xml:id="br0">
      <inkml:brushProperty name="width" value="0.05" units="cm"/>
      <inkml:brushProperty name="height" value="0.05" units="cm"/>
    </inkml:brush>
  </inkml:definitions>
  <inkml:trace contextRef="#ctx0" brushRef="#br0">1 0 384,'0'0'256,"0"0"-128,0 0-384,0 0 64</inkml:trace>
</inkml:ink>
</file>

<file path=xl/ink/ink9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81"/>
    </inkml:context>
    <inkml:brush xml:id="br0">
      <inkml:brushProperty name="width" value="0.05" units="cm"/>
      <inkml:brushProperty name="height" value="0.05" units="cm"/>
    </inkml:brush>
  </inkml:definitions>
  <inkml:trace contextRef="#ctx0" brushRef="#br0">1 0 384,'0'0'256,"0"0"-128,0 0-384,0 0 64</inkml:trace>
</inkml:ink>
</file>

<file path=xl/ink/ink9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85"/>
    </inkml:context>
    <inkml:brush xml:id="br0">
      <inkml:brushProperty name="width" value="0.05" units="cm"/>
      <inkml:brushProperty name="height" value="0.05" units="cm"/>
    </inkml:brush>
  </inkml:definitions>
  <inkml:trace contextRef="#ctx0" brushRef="#br0">1 0 384,'0'0'256,"0"0"-128,0 0-384,0 0 64</inkml:trace>
</inkml:ink>
</file>

<file path=xl/ink/ink9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90"/>
    </inkml:context>
    <inkml:brush xml:id="br0">
      <inkml:brushProperty name="width" value="0.05" units="cm"/>
      <inkml:brushProperty name="height" value="0.05" units="cm"/>
    </inkml:brush>
  </inkml:definitions>
  <inkml:trace contextRef="#ctx0" brushRef="#br0">1 0 384,'0'0'256,"0"0"-128,0 0-384,0 0 64</inkml:trace>
</inkml:ink>
</file>

<file path=xl/persons/person.xml><?xml version="1.0" encoding="utf-8"?>
<personList xmlns="http://schemas.microsoft.com/office/spreadsheetml/2018/threadedcomments" xmlns:x="http://schemas.openxmlformats.org/spreadsheetml/2006/main">
  <person displayName="Jess Birdwell" id="{D3A1EA7D-190B-48DF-82A3-E02355AF3BB1}" userId="S-1-5-21-1309075604-3012799627-1725208978-1152"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J5" dT="2019-05-08T16:34:08.51" personId="{D3A1EA7D-190B-48DF-82A3-E02355AF3BB1}" id="{94118137-9C2C-407A-B157-CBD787ED99CD}">
    <text>updated 5/8 per M.S.</text>
  </threadedComment>
  <threadedComment ref="J6" dT="2019-05-08T16:34:08.51" personId="{D3A1EA7D-190B-48DF-82A3-E02355AF3BB1}" id="{22A7F91D-81C2-479A-9E2B-30405CAFD340}">
    <text>updated 5/8 per M.S.</text>
  </threadedComment>
  <threadedComment ref="J7" dT="2019-05-08T16:34:08.51" personId="{D3A1EA7D-190B-48DF-82A3-E02355AF3BB1}" id="{0F36268E-7A19-4582-88F2-74E8757DA3CB}">
    <text>updated 5/8 per M.S.</text>
  </threadedComment>
  <threadedComment ref="J13" dT="2019-05-08T16:34:08.51" personId="{D3A1EA7D-190B-48DF-82A3-E02355AF3BB1}" id="{ABCCCA2E-2AD0-4276-98F2-C52D29E23DF3}">
    <text>updated 5/8 per M.S.</text>
  </threadedComment>
  <threadedComment ref="J14" dT="2019-05-08T16:34:08.51" personId="{D3A1EA7D-190B-48DF-82A3-E02355AF3BB1}" id="{C7B4A700-0151-4BC2-BA91-A973C426A4F4}">
    <text>updated 5/8 per M.S.</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0.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6" tint="-0.499984740745262"/>
    <pageSetUpPr fitToPage="1"/>
  </sheetPr>
  <dimension ref="A1:BD1168"/>
  <sheetViews>
    <sheetView showGridLines="0" tabSelected="1" zoomScale="80" zoomScaleNormal="80" workbookViewId="0">
      <selection activeCell="G3" sqref="G3:L3"/>
    </sheetView>
  </sheetViews>
  <sheetFormatPr defaultColWidth="9" defaultRowHeight="12.75" x14ac:dyDescent="0.2"/>
  <cols>
    <col min="1" max="2" width="14.7109375" style="1" customWidth="1"/>
    <col min="3" max="3" width="12.5703125" style="1" customWidth="1"/>
    <col min="4" max="4" width="17.42578125" style="1" customWidth="1"/>
    <col min="5" max="6" width="16.7109375" style="1" customWidth="1"/>
    <col min="7" max="7" width="13.7109375" style="1" bestFit="1" customWidth="1"/>
    <col min="8" max="9" width="11" style="1" customWidth="1"/>
    <col min="10" max="10" width="10" style="1" bestFit="1" customWidth="1"/>
    <col min="11" max="12" width="14.5703125" style="1" hidden="1" customWidth="1"/>
    <col min="13" max="13" width="13.42578125" style="1" hidden="1" customWidth="1"/>
    <col min="14" max="15" width="18.42578125" style="1" customWidth="1"/>
    <col min="16" max="19" width="12.7109375" style="1" hidden="1" customWidth="1"/>
    <col min="20" max="20" width="9" style="1" customWidth="1"/>
    <col min="21" max="21" width="9.5703125" style="1" customWidth="1"/>
    <col min="22" max="26" width="14.7109375" style="1" hidden="1" customWidth="1"/>
    <col min="27" max="28" width="14.7109375" style="216" hidden="1" customWidth="1"/>
    <col min="29" max="29" width="17.7109375" style="1" hidden="1" customWidth="1"/>
    <col min="30" max="30" width="28.140625" style="1" hidden="1" customWidth="1"/>
    <col min="31" max="35" width="17.7109375" style="1" hidden="1" customWidth="1"/>
    <col min="36" max="36" width="17.7109375" style="68" hidden="1" customWidth="1"/>
    <col min="37" max="38" width="17.7109375" style="1" hidden="1" customWidth="1"/>
    <col min="39" max="41" width="9" style="1" hidden="1" customWidth="1"/>
    <col min="42" max="43" width="9.28515625" style="1" hidden="1" customWidth="1"/>
    <col min="44" max="44" width="1.28515625" style="1" hidden="1" customWidth="1"/>
    <col min="45" max="46" width="9.28515625" style="1" hidden="1" customWidth="1"/>
    <col min="47" max="47" width="14.42578125" style="1" hidden="1" customWidth="1"/>
    <col min="48" max="48" width="1.28515625" style="1" hidden="1" customWidth="1"/>
    <col min="49" max="50" width="9.28515625" style="1" hidden="1" customWidth="1"/>
    <col min="51" max="51" width="1.28515625" style="1" hidden="1" customWidth="1"/>
    <col min="52" max="53" width="9.28515625" style="1" hidden="1" customWidth="1"/>
    <col min="54" max="54" width="1.28515625" style="1" hidden="1" customWidth="1"/>
    <col min="55" max="56" width="9.28515625" style="1" hidden="1" customWidth="1"/>
    <col min="57" max="16384" width="9" style="1"/>
  </cols>
  <sheetData>
    <row r="1" spans="1:36" ht="14.25" customHeight="1" x14ac:dyDescent="0.2">
      <c r="A1" s="133"/>
      <c r="B1" s="133"/>
      <c r="C1" s="133"/>
      <c r="D1" s="133"/>
      <c r="E1" s="133"/>
      <c r="F1" s="133"/>
      <c r="G1" s="134"/>
      <c r="H1" s="133"/>
      <c r="I1" s="133"/>
      <c r="J1" s="133"/>
      <c r="K1" s="133"/>
      <c r="L1" s="133"/>
      <c r="M1" s="133"/>
      <c r="N1" s="133"/>
      <c r="O1" s="133"/>
    </row>
    <row r="2" spans="1:36" ht="4.5" customHeight="1" x14ac:dyDescent="0.2">
      <c r="A2" s="133"/>
      <c r="B2" s="133"/>
      <c r="C2" s="133"/>
      <c r="D2" s="133"/>
      <c r="E2" s="133"/>
      <c r="F2" s="133"/>
      <c r="G2" s="133"/>
      <c r="H2" s="133"/>
      <c r="I2" s="133"/>
      <c r="J2" s="133"/>
      <c r="K2" s="133"/>
      <c r="L2" s="133"/>
      <c r="M2" s="133"/>
      <c r="N2" s="133"/>
      <c r="O2" s="133"/>
    </row>
    <row r="3" spans="1:36" ht="21.75" customHeight="1" x14ac:dyDescent="0.25">
      <c r="G3" s="500"/>
      <c r="H3" s="501"/>
      <c r="I3" s="501"/>
      <c r="J3" s="501"/>
      <c r="K3" s="502"/>
      <c r="L3" s="502"/>
      <c r="M3" s="75"/>
      <c r="N3" s="95"/>
      <c r="O3" s="96"/>
    </row>
    <row r="4" spans="1:36" ht="14.25" customHeight="1" x14ac:dyDescent="0.2">
      <c r="G4" s="59" t="s">
        <v>49</v>
      </c>
      <c r="H4" s="19"/>
      <c r="I4" s="19"/>
      <c r="J4" s="60"/>
      <c r="K4" s="58"/>
      <c r="L4" s="61"/>
      <c r="M4" s="61"/>
      <c r="N4" s="59" t="s">
        <v>53</v>
      </c>
      <c r="O4" s="59" t="s">
        <v>198</v>
      </c>
    </row>
    <row r="5" spans="1:36" ht="4.5" customHeight="1" x14ac:dyDescent="0.2">
      <c r="G5" s="59"/>
      <c r="H5" s="19"/>
      <c r="I5" s="19"/>
      <c r="J5" s="60"/>
      <c r="K5" s="58"/>
      <c r="L5" s="61"/>
      <c r="M5" s="61"/>
      <c r="N5" s="59"/>
      <c r="O5" s="61"/>
    </row>
    <row r="6" spans="1:36" ht="21.75" customHeight="1" x14ac:dyDescent="0.25">
      <c r="G6" s="503"/>
      <c r="H6" s="502"/>
      <c r="I6" s="502"/>
      <c r="J6" s="502"/>
      <c r="K6" s="502"/>
      <c r="L6" s="502"/>
      <c r="M6" s="76"/>
      <c r="N6" s="507"/>
      <c r="O6" s="508"/>
    </row>
    <row r="7" spans="1:36" ht="14.25" customHeight="1" x14ac:dyDescent="0.2">
      <c r="G7" s="59" t="s">
        <v>51</v>
      </c>
      <c r="H7" s="19"/>
      <c r="I7" s="19"/>
      <c r="J7" s="60"/>
      <c r="K7" s="58"/>
      <c r="L7" s="63"/>
      <c r="M7" s="63"/>
      <c r="N7" s="64" t="s">
        <v>50</v>
      </c>
      <c r="O7" s="19"/>
    </row>
    <row r="8" spans="1:36" ht="4.5" customHeight="1" x14ac:dyDescent="0.2">
      <c r="G8" s="59"/>
      <c r="H8" s="19"/>
      <c r="I8" s="19"/>
      <c r="J8" s="60"/>
      <c r="K8" s="58"/>
      <c r="L8" s="63"/>
      <c r="M8" s="63"/>
      <c r="N8" s="64"/>
      <c r="O8" s="19"/>
    </row>
    <row r="9" spans="1:36" ht="21.75" customHeight="1" x14ac:dyDescent="0.2">
      <c r="G9" s="510"/>
      <c r="H9" s="511"/>
      <c r="I9" s="511"/>
      <c r="J9" s="509"/>
      <c r="K9" s="508"/>
      <c r="L9" s="508"/>
      <c r="M9" s="508"/>
      <c r="N9" s="508"/>
      <c r="O9" s="97"/>
    </row>
    <row r="10" spans="1:36" s="3" customFormat="1" ht="14.25" customHeight="1" x14ac:dyDescent="0.25">
      <c r="G10" s="62" t="s">
        <v>52</v>
      </c>
      <c r="H10" s="5"/>
      <c r="I10" s="5"/>
      <c r="J10" s="58" t="str">
        <f>'Division Details'!$B$24</f>
        <v>(State)</v>
      </c>
      <c r="K10" s="58"/>
      <c r="L10" s="62"/>
      <c r="M10" s="5"/>
      <c r="N10" s="5"/>
      <c r="O10" s="4" t="str">
        <f>'Division Details'!$B$25</f>
        <v>(Zip)</v>
      </c>
      <c r="AA10" s="217"/>
      <c r="AB10" s="217"/>
      <c r="AJ10" s="42"/>
    </row>
    <row r="11" spans="1:36" s="3" customFormat="1" ht="11.25" customHeight="1" x14ac:dyDescent="0.2">
      <c r="J11" s="2"/>
      <c r="K11" s="504"/>
      <c r="L11" s="504"/>
      <c r="M11" s="504"/>
      <c r="N11" s="504"/>
      <c r="O11" s="504"/>
      <c r="AA11" s="217"/>
      <c r="AB11" s="217"/>
      <c r="AJ11" s="42"/>
    </row>
    <row r="12" spans="1:36" ht="9.75" customHeight="1" x14ac:dyDescent="0.2">
      <c r="C12" s="66"/>
      <c r="D12" s="66"/>
      <c r="G12" s="505" t="s">
        <v>54</v>
      </c>
      <c r="H12" s="506"/>
      <c r="I12" s="506"/>
      <c r="J12" s="506"/>
      <c r="K12" s="506"/>
      <c r="L12" s="506"/>
      <c r="M12" s="506"/>
      <c r="N12" s="506"/>
      <c r="O12" s="506"/>
    </row>
    <row r="13" spans="1:36" ht="9.75" customHeight="1" x14ac:dyDescent="0.25">
      <c r="A13" s="67"/>
      <c r="B13" s="67"/>
      <c r="C13" s="67"/>
      <c r="D13" s="67"/>
      <c r="E13" s="77"/>
      <c r="F13" s="77"/>
      <c r="G13" s="506"/>
      <c r="H13" s="506"/>
      <c r="I13" s="506"/>
      <c r="J13" s="506"/>
      <c r="K13" s="506"/>
      <c r="L13" s="506"/>
      <c r="M13" s="506"/>
      <c r="N13" s="506"/>
      <c r="O13" s="506"/>
    </row>
    <row r="14" spans="1:36" ht="9.75" customHeight="1" x14ac:dyDescent="0.25">
      <c r="A14" s="67"/>
      <c r="B14" s="67"/>
      <c r="C14" s="67"/>
      <c r="D14" s="67"/>
      <c r="E14" s="77"/>
      <c r="F14" s="77"/>
      <c r="G14" s="506"/>
      <c r="H14" s="506"/>
      <c r="I14" s="506"/>
      <c r="J14" s="506"/>
      <c r="K14" s="506"/>
      <c r="L14" s="506"/>
      <c r="M14" s="506"/>
      <c r="N14" s="506"/>
      <c r="O14" s="506"/>
    </row>
    <row r="15" spans="1:36" ht="9.75" customHeight="1" x14ac:dyDescent="0.25">
      <c r="A15" s="67"/>
      <c r="B15" s="67"/>
      <c r="C15" s="67"/>
      <c r="D15" s="67"/>
      <c r="E15" s="77"/>
      <c r="F15" s="77"/>
      <c r="G15" s="506"/>
      <c r="H15" s="506"/>
      <c r="I15" s="506"/>
      <c r="J15" s="506"/>
      <c r="K15" s="506"/>
      <c r="L15" s="506"/>
      <c r="M15" s="506"/>
      <c r="N15" s="506"/>
      <c r="O15" s="506"/>
    </row>
    <row r="16" spans="1:36" ht="15" x14ac:dyDescent="0.25">
      <c r="A16" s="67"/>
      <c r="B16" s="67"/>
      <c r="C16" s="67"/>
      <c r="D16" s="67"/>
      <c r="E16" s="77"/>
      <c r="F16" s="77"/>
      <c r="G16" s="506"/>
      <c r="H16" s="506"/>
      <c r="I16" s="506"/>
      <c r="J16" s="506"/>
      <c r="K16" s="506"/>
      <c r="L16" s="506"/>
      <c r="M16" s="506"/>
      <c r="N16" s="506"/>
      <c r="O16" s="506"/>
    </row>
    <row r="17" spans="1:56" ht="9.75" customHeight="1" x14ac:dyDescent="0.25">
      <c r="A17" s="67"/>
      <c r="B17" s="67"/>
      <c r="C17" s="67"/>
      <c r="D17" s="67"/>
      <c r="E17" s="77"/>
      <c r="F17" s="77"/>
      <c r="G17" s="506"/>
      <c r="H17" s="506"/>
      <c r="I17" s="506"/>
      <c r="J17" s="506"/>
      <c r="K17" s="506"/>
      <c r="L17" s="506"/>
      <c r="M17" s="506"/>
      <c r="N17" s="506"/>
      <c r="O17" s="506"/>
    </row>
    <row r="18" spans="1:56" ht="9.75" customHeight="1" x14ac:dyDescent="0.25">
      <c r="A18" s="67"/>
      <c r="B18" s="67"/>
      <c r="C18" s="67"/>
      <c r="D18" s="67"/>
      <c r="E18" s="77"/>
      <c r="F18" s="77"/>
      <c r="G18" s="506"/>
      <c r="H18" s="506"/>
      <c r="I18" s="506"/>
      <c r="J18" s="506"/>
      <c r="K18" s="506"/>
      <c r="L18" s="506"/>
      <c r="M18" s="506"/>
      <c r="N18" s="506"/>
      <c r="O18" s="506"/>
    </row>
    <row r="19" spans="1:56" ht="9.75" customHeight="1" x14ac:dyDescent="0.25">
      <c r="A19" s="67"/>
      <c r="B19" s="67"/>
      <c r="C19" s="67"/>
      <c r="D19" s="67"/>
      <c r="E19" s="77"/>
      <c r="F19" s="77"/>
      <c r="G19" s="506"/>
      <c r="H19" s="506"/>
      <c r="I19" s="506"/>
      <c r="J19" s="506"/>
      <c r="K19" s="506"/>
      <c r="L19" s="506"/>
      <c r="M19" s="506"/>
      <c r="N19" s="506"/>
      <c r="O19" s="506"/>
    </row>
    <row r="20" spans="1:56" ht="27.75" customHeight="1" x14ac:dyDescent="0.25">
      <c r="E20" s="77"/>
      <c r="F20" s="77"/>
      <c r="G20" s="506"/>
      <c r="H20" s="506"/>
      <c r="I20" s="506"/>
      <c r="J20" s="506"/>
      <c r="K20" s="506"/>
      <c r="L20" s="506"/>
      <c r="M20" s="506"/>
      <c r="N20" s="506"/>
      <c r="O20" s="506"/>
      <c r="X20" s="480" t="s">
        <v>1258</v>
      </c>
      <c r="Y20" s="479"/>
      <c r="AA20" s="483" t="s">
        <v>1259</v>
      </c>
      <c r="AB20" s="485"/>
    </row>
    <row r="21" spans="1:56" s="3" customFormat="1" ht="6.75" customHeight="1" thickBot="1" x14ac:dyDescent="0.25">
      <c r="J21" s="2"/>
      <c r="K21" s="65"/>
      <c r="L21" s="1"/>
      <c r="M21" s="1"/>
      <c r="N21" s="1"/>
      <c r="O21" s="1"/>
      <c r="X21" s="481"/>
      <c r="Y21" s="482"/>
      <c r="AA21" s="484"/>
      <c r="AB21" s="486"/>
      <c r="AJ21" s="42"/>
    </row>
    <row r="22" spans="1:56" s="3" customFormat="1" ht="16.350000000000001" customHeight="1" thickBot="1" x14ac:dyDescent="0.25">
      <c r="A22" s="72"/>
      <c r="B22" s="86" t="s">
        <v>55</v>
      </c>
      <c r="C22" s="6"/>
      <c r="D22" s="6"/>
      <c r="E22" s="6"/>
      <c r="F22" s="6"/>
      <c r="G22" s="6"/>
      <c r="H22" s="6"/>
      <c r="I22" s="6"/>
      <c r="J22" s="6"/>
      <c r="K22" s="6"/>
      <c r="L22" s="6"/>
      <c r="M22" s="6"/>
      <c r="N22" s="6"/>
      <c r="O22" s="6"/>
      <c r="P22" s="6"/>
      <c r="Q22" s="6"/>
      <c r="R22" s="6"/>
      <c r="S22" s="7"/>
      <c r="T22" s="127"/>
      <c r="V22" s="225" t="s">
        <v>921</v>
      </c>
      <c r="W22" s="226"/>
      <c r="X22" s="226"/>
      <c r="Y22" s="226"/>
      <c r="Z22" s="226"/>
      <c r="AA22" s="227"/>
      <c r="AB22" s="227"/>
      <c r="AJ22" s="42"/>
    </row>
    <row r="23" spans="1:56" s="3" customFormat="1" ht="44.25" customHeight="1" thickBot="1" x14ac:dyDescent="0.3">
      <c r="A23" s="83" t="s">
        <v>66</v>
      </c>
      <c r="B23" s="69" t="s">
        <v>446</v>
      </c>
      <c r="C23" s="69" t="s">
        <v>0</v>
      </c>
      <c r="D23" s="70" t="s">
        <v>1</v>
      </c>
      <c r="E23" s="70" t="s">
        <v>1001</v>
      </c>
      <c r="F23" s="70" t="s">
        <v>1002</v>
      </c>
      <c r="G23" s="70" t="s">
        <v>3</v>
      </c>
      <c r="H23" s="70" t="s">
        <v>4</v>
      </c>
      <c r="I23" s="70" t="s">
        <v>5</v>
      </c>
      <c r="J23" s="70" t="s">
        <v>6</v>
      </c>
      <c r="K23" s="69" t="s">
        <v>7</v>
      </c>
      <c r="L23" s="71" t="s">
        <v>8</v>
      </c>
      <c r="M23" s="84" t="s">
        <v>1005</v>
      </c>
      <c r="N23" s="84" t="s">
        <v>9</v>
      </c>
      <c r="O23" s="85" t="s">
        <v>10</v>
      </c>
      <c r="P23" s="123" t="s">
        <v>442</v>
      </c>
      <c r="Q23" s="123" t="s">
        <v>443</v>
      </c>
      <c r="R23" s="123" t="s">
        <v>444</v>
      </c>
      <c r="S23" s="123" t="s">
        <v>445</v>
      </c>
      <c r="V23" s="124" t="s">
        <v>460</v>
      </c>
      <c r="W23" s="232" t="s">
        <v>925</v>
      </c>
      <c r="X23" s="125" t="s">
        <v>447</v>
      </c>
      <c r="Y23" s="126" t="s">
        <v>448</v>
      </c>
      <c r="Z23" s="139" t="s">
        <v>461</v>
      </c>
      <c r="AA23" s="487" t="s">
        <v>448</v>
      </c>
      <c r="AB23" s="488" t="s">
        <v>447</v>
      </c>
      <c r="AC23" s="229" t="s">
        <v>817</v>
      </c>
      <c r="AD23" s="230" t="s">
        <v>811</v>
      </c>
      <c r="AE23" s="230" t="s">
        <v>0</v>
      </c>
      <c r="AF23" s="231" t="s">
        <v>924</v>
      </c>
      <c r="AG23" s="228" t="s">
        <v>812</v>
      </c>
      <c r="AH23" s="230" t="s">
        <v>813</v>
      </c>
      <c r="AI23" s="228" t="s">
        <v>23</v>
      </c>
      <c r="AJ23" s="230" t="s">
        <v>922</v>
      </c>
      <c r="AK23" s="228" t="s">
        <v>923</v>
      </c>
      <c r="AL23" s="231" t="s">
        <v>56</v>
      </c>
      <c r="AP23" s="204" t="s">
        <v>771</v>
      </c>
      <c r="AQ23" s="205"/>
      <c r="AR23" s="91"/>
      <c r="AS23" s="206" t="s">
        <v>457</v>
      </c>
      <c r="AT23" s="207"/>
      <c r="AU23" s="207"/>
      <c r="AV23" s="91"/>
      <c r="AW23" s="202" t="s">
        <v>458</v>
      </c>
      <c r="AX23" s="203"/>
      <c r="AY23" s="91"/>
      <c r="AZ23" s="208" t="s">
        <v>459</v>
      </c>
      <c r="BA23" s="209"/>
      <c r="BB23" s="91"/>
      <c r="BC23" s="397" t="s">
        <v>1016</v>
      </c>
      <c r="BD23" s="398"/>
    </row>
    <row r="24" spans="1:56" s="3" customFormat="1" ht="44.45" customHeight="1" x14ac:dyDescent="0.25">
      <c r="A24" s="117"/>
      <c r="B24" s="9"/>
      <c r="C24" s="9"/>
      <c r="D24" s="9"/>
      <c r="E24" s="267"/>
      <c r="F24" s="267"/>
      <c r="G24" s="9"/>
      <c r="H24" s="402"/>
      <c r="I24" s="402"/>
      <c r="J24" s="9"/>
      <c r="K24" s="106" t="str">
        <f>IF(I24="","",ROUND(((H24*I24)/144),2))</f>
        <v/>
      </c>
      <c r="L24" s="107" t="str">
        <f>IF(K24="","",IF(K24&gt;AL24,"",(AI24+AK24)))</f>
        <v/>
      </c>
      <c r="M24" s="10">
        <f>IF(F24=$AF$89,'Price DATA'!$U$3,0)</f>
        <v>0</v>
      </c>
      <c r="N24" s="233" t="str">
        <f>IF(OR(A24="",B24="",C24="",D24="",E24="",,F24="",G24="",H24="",I24="",J24=""),"",IF(OR(AF24="INVALID CODE",V24="Please Call",W24="Please Call",X24="Please Call",Y24="Please Call",Z24="Please Call",AA24="Please Call",AB24="Please Call"),"Please Call",IF(K24&gt;AL24,"Please Call",IF(AND(E24=$AD$89,I24&lt;30),"Incorrect Operator Position",IF(AND(H24&gt;=36,I24&gt;=36),"Please Call",IF(OR(V24="OKAY",W24="OKAY",X24="OKAY",Y24="OKAY",Z24="OKAY",AA24="OKAY",,AB24="OKAY"),((L24*K24)+M24),""))))))</f>
        <v/>
      </c>
      <c r="O24" s="11" t="str">
        <f>IF(OR(J24="",N24="",N24="Please Call",N24="Incorrect Operator Position"),"",J24*N24)</f>
        <v/>
      </c>
      <c r="P24" s="9"/>
      <c r="Q24" s="9"/>
      <c r="R24" s="57"/>
      <c r="S24" s="9"/>
      <c r="T24" s="394"/>
      <c r="U24" s="138"/>
      <c r="V24" s="472" t="str">
        <f>IF(A24="","",IF(OR(A24=$AD$100,A24=$AD$99,A24=$AD$102,A24=$AD$103),"N/A",IF(AND(H24&gt;36,I24&gt;36),"Please Call",IF(AND(AND(H24&gt;=8,H24&lt;9.99),OR(I24&lt;12,I24&gt;36)), "Please Call",IF(AND(AND(H24&gt;=10,H24&lt;13.99),OR(I24&lt;12,I24&gt;54)), "Please Call",IF(AND(AND(H24&gt;=14,H24&lt;19.99),OR(I24&lt;12,I24&gt;68)), "Please Call",IF(AND(AND(H24&gt;=20,H24&lt;20.99),OR(I24&lt;12,I24&gt;65)), "Please Call",IF(AND(AND(H24&gt;=21,H24&lt;21.99),OR(I24&lt;12,I24&gt;62)), "Please Call",IF(AND(AND(H24&gt;=22,H24&lt;22.99),OR(I24&lt;12,I24&gt;59)), "Please Call",IF(AND(AND(H24&gt;=23,H24&lt;23.99),OR(I24&lt;12,I24&gt;57)), "Please Call",IF(AND(AND(H24&gt;=24,H24&lt;24.99),OR(I24&lt;12,I24&gt;54)), "Please Call",IF(AND(AND(H24&gt;=25,H24&lt;25.99),OR(I24&lt;12,I24&gt;52)), "Please Call",IF(AND(AND(H24&gt;=26,H24&lt;26.99),OR(I24&lt;12,I24&gt;50)), "Please Call",IF(AND(AND(H24&gt;=27,H24&lt;27.99),OR(I24&lt;12,I24&gt;49)), "Please Call",IF(AND(AND(H24&gt;=28,H24&lt;28.99),OR(I24&lt;12,I24&gt;47)), "Please Call",IF(AND(AND(H24&gt;=29,H24&lt;29.99),OR(I24&lt;12,I24&gt;45)), "Please Call",IF(AND(AND(H24&gt;=30,H24&lt;30.99),OR(I24&lt;12,I24&gt;44)), "Please Call",IF(AND(AND(H24&gt;=31,H24&lt;31.99),OR(I24&lt;12,I24&gt;42)), "Please Call",IF(AND(AND(H24&gt;=32,H24&lt;32.99),OR(I24&lt;12,I24&gt;41)), "Please Call",IF(AND(AND(H24&gt;=33,H24&lt;33.99),OR(I24&lt;12,I24&gt;40)), "Please Call",IF(AND(AND(H24&gt;=34,H24&lt;34.99),OR(I24&lt;12,I24&gt;39)), "Please Call",IF(AND(AND(H24&gt;=35,H24&lt;35.99),OR(I24&lt;12,I24&gt;38)), "Please Call",IF(AND(AND(H24&gt;=36,H24&lt;36.99),OR(I24&lt;12,I24&gt;37)), "Please Call",IF(AND(AND(H24&gt;=37,H24&lt;37.99),OR(I24&lt;12,I24&gt;36)), "Please Call",IF(AND(AND(H24&gt;=38,H24&lt;38.99),OR(I24&lt;12,I24&gt;35)), "Please Call",IF(AND(AND(H24&gt;=39,H24&lt;39.99),OR(I24&lt;12,I24&gt;34)), "Please Call",IF(AND(AND(H24&gt;=40,H24&lt;40.99),OR(I24&lt;12,I24&gt;33)), "Please Call",IF(AND(AND(H24&gt;=41,H24&lt;41.99),OR(I24&lt;12,I24&gt;32)), "Please Call",IF(AND(AND(H24&gt;=42,H24&lt;45.99),OR(I24&lt;12,I24&gt;31)), "Please Call",IF(AND(AND(H24&gt;=46,H24&lt;47.99),OR(I24&lt;12,I24&gt;30)), "Please Call",IF(AND(AND(H24&gt;=48,H24&lt;48.99),OR(I24&lt;12,I24&gt;29)), "Please Call",IF(AND(AND(H24&gt;=49,H24&lt;50.99),OR(I24&lt;12,I24&gt;28)), "Please Call",IF(AND(AND(H24&gt;=51,H24&lt;54),OR(I24&lt;12,I24&gt;26)), "Please Call","OKAY")))))))))))))))))))))))))))))))))</f>
        <v/>
      </c>
      <c r="W24" s="473" t="str">
        <f>IF(A24="","",IF(OR(A24=$AD$100,A24=$AD$101,A24=$AD$102,A24=$AD$103),"N/A",IF(AND(H24&gt;36,I24&gt;36),"Please Call",IF(AND(AND(H24&gt;=14,H24&lt;29.99),OR(I24&lt;42,I24&gt;80)), "Please Call",IF(AND(AND(H24&gt;=30,H24&lt;30.99),OR(I24&lt;42,I24&gt;79)), "Please Call",IF(AND(AND(H24&gt;=31,H24&lt;31.99),OR(I24&lt;42,I24&gt;76)), "Please Call",IF(AND(AND(H24&gt;=32,H24&lt;32.99),OR(I24&lt;42,I24&gt;74)), "Please Call",IF(AND(AND(H24&gt;=33,H24&lt;33.99),OR(I24&lt;42,I24&gt;72)), "Please Call",IF(AND(AND(H24&gt;=34,H24&lt;34.99),OR(I24&lt;42,I24&gt;70)), "Please Call",IF(AND(AND(H24&gt;=35,H24&lt;36),OR(I24&lt;42,I24&gt;69)), "Please Call","OKAY"))))))))))</f>
        <v/>
      </c>
      <c r="X24" s="474" t="str">
        <f t="shared" ref="X24:X38" si="0">IF(A24="","",IF(OR(A24=$AD$101,A24=$AD$99,A24=$AD$102,C24=$AD$82,A24=$AD$103),"N/A",IF(AND(H24&gt;36,I24&gt;36),"Please Call",IF(AND(AND(H24&gt;=8.625,H24&lt;9.99),OR(I24&lt;13,I24&gt;36)), "Please Call",IF(AND(AND(H24&gt;=10,H24&lt;13.99),OR(I24&lt;13,I24&gt;48)), "Please Call",IF(AND(AND(H24&gt;=14,H24&lt;24.99),OR(I24&lt;13,I24&gt;80)), "Please Call",IF(AND(AND(H24&gt;=25,H24&lt;26.99),OR(I24&lt;14,I24&gt;80)), "Please Call",IF(AND(AND(H24&gt;=27,H24&lt;27.99),OR(I24&lt;14,I24&gt;79)), "Please Call",IF(AND(AND(H24&gt;=28,H24&lt;28.99),OR(I24&lt;14,I24&gt;77)), "Please Call",IF(AND(AND(H24&gt;=29,H24&lt;29.99),OR(I24&lt;14,I24&gt;75)), "Please Call",IF(AND(AND(H24&gt;=30,H24&lt;30.99),OR(I24&lt;14,I24&gt;72)), "Please Call",IF(AND(AND(H24&gt;=31,H24&lt;31.99),OR(I24&lt;14,I24&gt;70)), "Please Call",IF(AND(AND(H24&gt;=32,H24&lt;32.99),OR(I24&lt;14,I24&gt;68)), "Please Call",IF(AND(AND(H24&gt;=33,H24&lt;33.99),OR(I24&lt;14,I24&gt;66)), "Please Call",IF(AND(AND(H24&gt;=34,H24&lt;34.99),OR(I24&lt;14,I24&gt;64)), "Please Call",IF(AND(AND(H24&gt;=35,H24&lt;35.99),OR(I24&lt;14,I24&gt;62)), "Please Call",IF(AND(AND(H24&gt;=36,H24&lt;36.99),OR(I24&lt;14,I24&gt;60)), "Please Call",IF(AND(AND(H24&gt;=37,H24&lt;41.99),OR(I24&lt;15,I24&gt;36)), "Please Call",IF(AND(AND(H24&gt;=42,H24&lt;59.99),OR(I24&lt;18,I24&gt;36)), "Please Call",IF(AND(AND(H24&gt;=60,H24&lt;61.99),OR(I24&lt;18,I24&gt;35)), "Please Call",IF(AND(AND(H24&gt;=62,H24&lt;63.99),OR(I24&lt;18,I24&gt;34)), "Please Call",IF(AND(AND(H24&gt;=64,H24&lt;65.99),OR(I24&lt;18,I24&gt;33)), "Please Call",IF(AND(AND(H24&gt;=66,H24&lt;67.99),OR(I24&lt;18,I24&gt;32)), "Please Call",IF(AND(AND(H24&gt;=68,H24&lt;69.99),OR(I24&lt;18,I24&gt;31)), "Please Call",IF(AND(AND(H24&gt;=70,H24&lt;71.99),OR(I24&lt;18,I24&gt;30)), "Please Call",IF(AND(AND(H24&gt;=72,H24&lt;74.99),OR(I24&lt;18,I24&gt;29)), "Please Call",IF(AND(AND(H24&gt;=75,H24&lt;77.99),OR(I24&lt;18,I24&gt;28)), "Please Call",IF(AND(AND(H24&gt;=78,H24&lt;78.99),OR(I24&lt;18,I24&gt;27)), "Please Call",IF(AND(AND(H24&gt;=79,H24&lt;80),OR(I24&lt;18,I24&gt;26)), "Please Call","OKAY")))))))))))))))))))))))))))))</f>
        <v/>
      </c>
      <c r="Y24" s="475" t="str">
        <f>IF(A24="","",IF(OR(A24=$AD$99,A24=$AD$101,A24=$AD$102,C24=$AD$81,A24=$AD$103),"N/A",IF(AND(H24&gt;36,I24&gt;36),"Please Call",IF(AND(AND(H24&gt;=8.625,H24&lt;9.99),OR(I24&lt;13,I24&gt;36)), "Please Call",IF(AND(AND(H24&gt;=10,H24&lt;13.99),OR(I24&lt;13,I24&gt;48)), "Please Call",IF(AND(AND(H24&gt;=14,H24&lt;24.99),OR(I24&lt;13,I24&gt;80)), "Please Call",IF(AND(AND(H24&gt;=25,H24&lt;30.99),OR(I24&lt;14,I24&gt;80)), "Please Call",IF(AND(AND(H24&gt;=31,H24&lt;31.99),OR(I24&lt;14,I24&gt;78)), "Please Call",IF(AND(AND(H24&gt;=32,H24&lt;32.99),OR(I24&lt;14,I24&gt;76)), "Please Call",IF(AND(AND(H24&gt;=33,H24&lt;33.99),OR(I24&lt;14,I24&gt;75)), "Please Call",IF(AND(AND(H24&gt;=34,H24&lt;34.99),OR(I24&lt;14,I24&gt;73)), "Please Call",IF(AND(AND(H24&gt;=35,H24&lt;36.99),OR(I24&lt;14,I24&gt;69)), "Please Call",IF(AND(AND(H24&gt;=37,H24&lt;41.99),OR(I24&lt;15,I24&gt;36)), "Please Call",IF(AND(AND(H24&gt;=42,H24&lt;47.99),OR(I24&lt;18,I24&gt;36)), "Please Call",IF(AND(AND(H24&gt;=48,H24&lt;49.99),OR(I24&lt;18,I24&gt;35)), "Please Call",IF(AND(AND(H24&gt;=50,H24&lt;50.99),OR(I24&lt;18,I24&gt;34)), "Please Call",IF(AND(AND(H24&gt;=51,H24&lt;52.99),OR(I24&lt;18,I24&gt;33)), "Please Call",IF(AND(AND(H24&gt;=53,H24&lt;53.99),OR(I24&lt;18,I24&gt;32)), "Please Call",IF(AND(AND(H24&gt;=54,H24&lt;55.99),OR(I24&lt;18,I24&gt;31)), "Please Call",IF(AND(AND(H24&gt;=56,H24&lt;57.99),OR(I24&lt;18,I24&gt;30)), "Please Call",IF(AND(AND(H24&gt;=58,H24&lt;59.99),OR(I24&lt;18,I24&gt;29)), "Please Call",IF(AND(AND(H24&gt;=60,H24&lt;61.99),OR(I24&lt;18,I24&gt;28)), "Please Call",IF(AND(AND(H24&gt;=62,H24&lt;63.99),OR(I24&lt;18,I24&gt;27)), "Please Call",IF(AND(AND(H24&gt;=64,H24&lt;66.99),OR(I24&lt;18,I24&gt;26)), "Please Call",IF(AND(AND(H24&gt;=67,H24&lt;69.99),OR(I24&lt;18,I24&gt;25)), "Please Call",IF(AND(AND(H24&gt;=70,H24&lt;71.99),OR(I24&lt;18,I24&gt;24)), "Please Call",IF(AND(AND(H24&gt;=72,H24&lt;75.99),OR(I24&lt;18,I24&gt;23)), "Please Call",IF(AND(AND(H24&gt;=76,H24&lt;77.99),OR(I24&lt;18,I24&gt;22)), "Please Call",IF(AND(AND(H24&gt;=78,H24&lt;80),OR(I24&lt;18,I24&gt;21)), "Please Call","OKAY")))))))))))))))))))))))))))))</f>
        <v/>
      </c>
      <c r="Z24" s="476" t="str">
        <f>IF(A24="","",IF(OR(A24=$AD$100,A24=$AD$99,A24=$AD$101,A24=$AD$103),"N/A",IF(AND(H24&gt;36,I24&gt;36),"Please Call",IF(AND(AND(H24&gt;=15,H24&lt;15.99),OR(I24&lt;12,I24&gt;13.99)), "Please Call",IF(AND(AND(H24&gt;=16,H24&lt;16.99),OR(I24&lt;12,I24&gt;15.99)), "Please Call",IF(AND(AND(H24&gt;=17,H24&lt;17.99),OR(I24&lt;12,I24&gt;18.99)), "Please Call",IF(AND(AND(H24&gt;=18,H24&lt;18.99),OR(I24&lt;12,I24&gt;20.99)), "Please Call",IF(AND(AND(H24&gt;=19,H24&lt;19.99),OR(I24&lt;12,I24&gt;22.99)), "Please Call",IF(AND(AND(H24&gt;=20,H24&lt;20.99),OR(I24&lt;12,I24&gt;24.99)), "Please Call",IF(AND(AND(H24&gt;=21,H24&lt;21.99),OR(I24&lt;12,I24&gt;26.99)), "Please Call",IF(AND(AND(H24&gt;=22,H24&lt;22.99),OR(I24&lt;12,I24&gt;28.99)), "Please Call",IF(AND(AND(H24&gt;=23,H24&lt;23.99),OR(I24&lt;12,I24&gt;30.99)), "Please Call",IF(AND(AND(H24&gt;=24,H24&lt;24.99),OR(I24&lt;12,I24&gt;31.99)), "Please Call",IF(AND(AND(H24&gt;=25,H24&lt;25.99),OR(I24&lt;12,I24&gt;35.99)), "Please Call",IF(AND(AND(H24&gt;=26,H24&lt;26.99),OR(I24&lt;12,I24&gt;36.99)), "Please Call",IF(AND(AND(H24&gt;=27,H24&lt;28.99),OR(I24&lt;12,I24&gt;37.99)), "Please Call",IF(AND(AND(H24&gt;=29,H24&lt;29.99),OR(I24&lt;12,I24&gt;39.99)), "Please Call",IF(AND(AND(H24&gt;=30,H24&lt;32.99),OR(I24&lt;12,I24&gt;41)), "Please Call",IF(AND(AND(H24&gt;=33,H24&lt;33.99),OR(I24&lt;12,I24&gt;39.99)), "Please Call",IF(AND(AND(H24&gt;=34,H24&lt;34.99),OR(I24&lt;12,I24&gt;38.99)), "Please Call",IF(AND(AND(H24&gt;=35,H24&lt;35.99),OR(I24&lt;12,I24&gt;37.99)), "Please Call",IF(AND(AND(H24&gt;=36,H24&lt;36.99),OR(I24&lt;12,I24&gt;36.99)), "Please Call",IF(AND(AND(H24&gt;=37,H24&lt;37.99),OR(I24&lt;12,I24&gt;35.99)), "Please Call",IF(AND(AND(H24&gt;=38,H24&lt;38.99),OR(I24&lt;12,I24&gt;34.99)), "Please Call",IF(AND(AND(H24&gt;=39,H24&lt;39.99),OR(I24&lt;12,I24&gt;33.99)), "Please Call",IF(AND(AND(H24&gt;=40,H24&lt;40.99),OR(I24&lt;12,I24&gt;32.99)), "Please Call",IF(AND(AND(H24&gt;=41,H24&lt;41.99),OR(I24&lt;12,I24&gt;31.99)), "Please Call",IF(AND(AND(H24&gt;=42,H24&lt;43.99),OR(I24&lt;12,I24&gt;30.99)), "Please Call",IF(AND(AND(H24&gt;=44,H24&lt;44.99),OR(I24&lt;12,I24&gt;29.99)), "Please Call",IF(AND(AND(H24&gt;=45,H24&lt;46.99),OR(I24&lt;12,I24&gt;28.99)), "Please Call",IF(AND(AND(H24&gt;=47,H24&lt;48.99),OR(I24&lt;12,I24&gt;27.99)), "Please Call",IF(AND(AND(H24&gt;=49,H24&lt;49.99),OR(I24&lt;12,I24&gt;26.99)), "Please Call",IF(AND(AND(H24&gt;=50,H24&lt;51.99),OR(I24&lt;12,I24&gt;25.99)), "Please Call",IF(AND(AND(H24&gt;=52,H24&lt;54),OR(I24&lt;12,I24&gt;24.99)), "Please Call","OKAY"))))))))))))))))))))))))))))))))))</f>
        <v/>
      </c>
      <c r="AA24" s="489" t="str">
        <f>IF(A24="","",IF(OR(A24=$AD$99,A24=$AD$100,A24=$AD$101,A24=$AD$102,C24=$AD$81),"N/A",IF(AND(AND(H24&lt;8,H24&gt;48),OR(I24&lt;18,I24&gt;80)), "Please Call",IF(AND(H24&gt;36,I24&gt;36),"Please Call",IF(K24&gt;18.2,"Please Call","OKAY")))))</f>
        <v/>
      </c>
      <c r="AB24" s="490" t="str">
        <f>IF(A24="","",IF(OR(A24=$AD$99,A24=$AD$100,A24=$AD$101,A24=$AD$102,C24=$AD$82),"N/A",IF(AND(AND(H24&lt;8,H24&gt;48),OR(I24&lt;18,I24&gt;80)), "Please Call",IF(AND(H24&gt;36,I24&gt;36),"Please Call",IF(K24&gt;=15,"Please Call","OKAY")))))</f>
        <v/>
      </c>
      <c r="AC24" s="42" t="e">
        <f t="shared" ref="AC24:AC38" si="1">VLOOKUP(A24,$AD$99:$AE$103,2,0)</f>
        <v>#N/A</v>
      </c>
      <c r="AD24" s="42" t="e">
        <f t="shared" ref="AD24:AD38" si="2">VLOOKUP(C24,$AD$81:$AE$82,2,0)</f>
        <v>#N/A</v>
      </c>
      <c r="AE24" s="42" t="e">
        <f>VLOOKUP(D24,$AD$58:$AE$70,2,0)</f>
        <v>#N/A</v>
      </c>
      <c r="AF24" s="42" t="str">
        <f>IF(AND(K24&gt;=1,K24&lt;=2),$AD$105,IF(AND(K24&gt;=2,K24&lt;=3),$AD$106,IF(AND(K24&gt;=3,K24&lt;=5),$AD$107,IF(AND(K24&gt;=5,K24&lt;=7),$AD$108,IF(AND(K24&gt;=7,K24&lt;=9),$AD$109,IF(AND(K24&gt;=9,K24&lt;=11),$AD$110,IF(AND(K24&gt;=11,K24&lt;=13),$AD$111,IF(AND(K24&gt;=13,K24&lt;=15),$AD$112,IF(AND(K24&gt;=15,K24&lt;=17),$AD$113,IF(AND(K24&gt;=17,K24&lt;=19),$AD$114,"INVALID CODE"))))))))))</f>
        <v>INVALID CODE</v>
      </c>
      <c r="AG24" s="42" t="e">
        <f>VLOOKUP(AF24,$AD$105:$AE$114,2,0)</f>
        <v>#N/A</v>
      </c>
      <c r="AH24" s="42" t="e">
        <f>CONCATENATE(AC24,AD24,AE24,AG24)</f>
        <v>#N/A</v>
      </c>
      <c r="AI24" s="55" t="e">
        <f>VLOOKUP(AH24,'Price DATA'!$A$8:$C$1156,3,0)</f>
        <v>#N/A</v>
      </c>
      <c r="AJ24" s="42" t="e">
        <f t="shared" ref="AJ24:AJ38" si="3">VLOOKUP(G24,$AD$92:$AE$97,2,0)</f>
        <v>#N/A</v>
      </c>
      <c r="AK24" s="55" t="e">
        <f t="shared" ref="AK24:AK38" si="4">IF(AJ24="Upcharge",(VLOOKUP(AD24,$AE$81:$AF$82,2,0)),0)</f>
        <v>#N/A</v>
      </c>
      <c r="AL24" s="3" t="e">
        <f>IF(A24=$AD$100,VLOOKUP(C24,$AD$81:$AG$82,4,0),IF(A24=$AD$103,VLOOKUP(C24,$AD$81:$AH$82,5,0),VLOOKUP(A24,$AD$83:$AG$86,4,0)))</f>
        <v>#N/A</v>
      </c>
      <c r="AP24" s="210" t="s">
        <v>48</v>
      </c>
      <c r="AQ24" s="210" t="s">
        <v>63</v>
      </c>
      <c r="AR24" s="92"/>
      <c r="AS24" s="211" t="s">
        <v>48</v>
      </c>
      <c r="AT24" s="211" t="s">
        <v>63</v>
      </c>
      <c r="AU24" s="136" t="s">
        <v>453</v>
      </c>
      <c r="AV24" s="92"/>
      <c r="AW24" s="129" t="s">
        <v>48</v>
      </c>
      <c r="AX24" s="129" t="s">
        <v>63</v>
      </c>
      <c r="AY24" s="92"/>
      <c r="AZ24" s="212" t="s">
        <v>48</v>
      </c>
      <c r="BA24" s="212" t="s">
        <v>63</v>
      </c>
      <c r="BB24" s="92"/>
      <c r="BC24" s="399" t="s">
        <v>48</v>
      </c>
      <c r="BD24" s="399" t="s">
        <v>63</v>
      </c>
    </row>
    <row r="25" spans="1:56" s="3" customFormat="1" ht="44.45" customHeight="1" x14ac:dyDescent="0.25">
      <c r="A25" s="117"/>
      <c r="B25" s="9"/>
      <c r="C25" s="9"/>
      <c r="D25" s="9"/>
      <c r="E25" s="267"/>
      <c r="F25" s="267"/>
      <c r="G25" s="9"/>
      <c r="H25" s="402"/>
      <c r="I25" s="402"/>
      <c r="J25" s="9"/>
      <c r="K25" s="106" t="str">
        <f t="shared" ref="K25:K38" si="5">IF(I25="","",ROUND(((H25*I25)/144),2))</f>
        <v/>
      </c>
      <c r="L25" s="107" t="str">
        <f>IF(K25="","",IF(K25&gt;AL25,"",(AI25+AK25)))</f>
        <v/>
      </c>
      <c r="M25" s="10">
        <f>IF(F25=$AF$89,'Price DATA'!$U$3,0)</f>
        <v>0</v>
      </c>
      <c r="N25" s="233" t="str">
        <f t="shared" ref="N25:N38" si="6">IF(OR(A25="",B25="",C25="",D25="",E25="",,F25="",G25="",H25="",I25="",J25=""),"",IF(OR(AF25="INVALID CODE",V25="Please Call",W25="Please Call",X25="Please Call",Y25="Please Call",Z25="Please Call",AA25="Please Call",AB25="Please Call"),"Please Call",IF(K25&gt;AL25,"Please Call",IF(AND(E25=$AD$89,I25&lt;30),"Incorrect Operator Position",IF(AND(H25&gt;=36,I25&gt;=36),"Please Call",IF(OR(V25="OKAY",W25="OKAY",X25="OKAY",Y25="OKAY",Z25="OKAY",AA25="OKAY",,AB25="OKAY"),((L25*K25)+M25),""))))))</f>
        <v/>
      </c>
      <c r="O25" s="11" t="str">
        <f t="shared" ref="O25:O37" si="7">IF(OR(J25="",N25="",N25="Please Call",N25="Incorrect Operator Position"),"",J25*N25)</f>
        <v/>
      </c>
      <c r="P25" s="57"/>
      <c r="Q25" s="9"/>
      <c r="R25" s="57"/>
      <c r="S25" s="9"/>
      <c r="V25" s="472" t="str">
        <f t="shared" ref="V25:V38" si="8">IF(A25="","",IF(OR(A25=$AD$100,A25=$AD$99,A25=$AD$102,A25=$AD$103),"N/A",IF(AND(H25&gt;36,I25&gt;36),"Please Call",IF(AND(AND(H25&gt;=8,H25&lt;9.99),OR(I25&lt;12,I25&gt;36)), "Please Call",IF(AND(AND(H25&gt;=10,H25&lt;13.99),OR(I25&lt;12,I25&gt;54)), "Please Call",IF(AND(AND(H25&gt;=14,H25&lt;19.99),OR(I25&lt;12,I25&gt;68)), "Please Call",IF(AND(AND(H25&gt;=20,H25&lt;20.99),OR(I25&lt;12,I25&gt;65)), "Please Call",IF(AND(AND(H25&gt;=21,H25&lt;21.99),OR(I25&lt;12,I25&gt;62)), "Please Call",IF(AND(AND(H25&gt;=22,H25&lt;22.99),OR(I25&lt;12,I25&gt;59)), "Please Call",IF(AND(AND(H25&gt;=23,H25&lt;23.99),OR(I25&lt;12,I25&gt;57)), "Please Call",IF(AND(AND(H25&gt;=24,H25&lt;24.99),OR(I25&lt;12,I25&gt;54)), "Please Call",IF(AND(AND(H25&gt;=25,H25&lt;25.99),OR(I25&lt;12,I25&gt;52)), "Please Call",IF(AND(AND(H25&gt;=26,H25&lt;26.99),OR(I25&lt;12,I25&gt;50)), "Please Call",IF(AND(AND(H25&gt;=27,H25&lt;27.99),OR(I25&lt;12,I25&gt;49)), "Please Call",IF(AND(AND(H25&gt;=28,H25&lt;28.99),OR(I25&lt;12,I25&gt;47)), "Please Call",IF(AND(AND(H25&gt;=29,H25&lt;29.99),OR(I25&lt;12,I25&gt;45)), "Please Call",IF(AND(AND(H25&gt;=30,H25&lt;30.99),OR(I25&lt;12,I25&gt;44)), "Please Call",IF(AND(AND(H25&gt;=31,H25&lt;31.99),OR(I25&lt;12,I25&gt;42)), "Please Call",IF(AND(AND(H25&gt;=32,H25&lt;32.99),OR(I25&lt;12,I25&gt;41)), "Please Call",IF(AND(AND(H25&gt;=33,H25&lt;33.99),OR(I25&lt;12,I25&gt;40)), "Please Call",IF(AND(AND(H25&gt;=34,H25&lt;34.99),OR(I25&lt;12,I25&gt;39)), "Please Call",IF(AND(AND(H25&gt;=35,H25&lt;35.99),OR(I25&lt;12,I25&gt;38)), "Please Call",IF(AND(AND(H25&gt;=36,H25&lt;36.99),OR(I25&lt;12,I25&gt;37)), "Please Call",IF(AND(AND(H25&gt;=37,H25&lt;37.99),OR(I25&lt;12,I25&gt;36)), "Please Call",IF(AND(AND(H25&gt;=38,H25&lt;38.99),OR(I25&lt;12,I25&gt;35)), "Please Call",IF(AND(AND(H25&gt;=39,H25&lt;39.99),OR(I25&lt;12,I25&gt;34)), "Please Call",IF(AND(AND(H25&gt;=40,H25&lt;40.99),OR(I25&lt;12,I25&gt;33)), "Please Call",IF(AND(AND(H25&gt;=41,H25&lt;41.99),OR(I25&lt;12,I25&gt;32)), "Please Call",IF(AND(AND(H25&gt;=42,H25&lt;45.99),OR(I25&lt;12,I25&gt;31)), "Please Call",IF(AND(AND(H25&gt;=46,H25&lt;47.99),OR(I25&lt;12,I25&gt;30)), "Please Call",IF(AND(AND(H25&gt;=48,H25&lt;48.99),OR(I25&lt;12,I25&gt;29)), "Please Call",IF(AND(AND(H25&gt;=49,H25&lt;50.99),OR(I25&lt;12,I25&gt;28)), "Please Call",IF(AND(AND(H25&gt;=51,H25&lt;54),OR(I25&lt;12,I25&gt;26)), "Please Call","OKAY")))))))))))))))))))))))))))))))))</f>
        <v/>
      </c>
      <c r="W25" s="473" t="str">
        <f t="shared" ref="W25:W38" si="9">IF(A25="","",IF(OR(A25=$AD$100,A25=$AD$101,A25=$AD$102,A25=$AD$103),"N/A",IF(AND(H25&gt;36,I25&gt;36),"Please Call",IF(AND(AND(H25&gt;=14,H25&lt;29.99),OR(I25&lt;42,I25&gt;80)), "Please Call",IF(AND(AND(H25&gt;=30,H25&lt;30.99),OR(I25&lt;42,I25&gt;79)), "Please Call",IF(AND(AND(H25&gt;=31,H25&lt;31.99),OR(I25&lt;42,I25&gt;76)), "Please Call",IF(AND(AND(H25&gt;=32,H25&lt;32.99),OR(I25&lt;42,I25&gt;74)), "Please Call",IF(AND(AND(H25&gt;=33,H25&lt;33.99),OR(I25&lt;42,I25&gt;72)), "Please Call",IF(AND(AND(H25&gt;=34,H25&lt;34.99),OR(I25&lt;42,I25&gt;70)), "Please Call",IF(AND(AND(H25&gt;=35,H25&lt;36),OR(I25&lt;42,I25&gt;69)), "Please Call","OKAY"))))))))))</f>
        <v/>
      </c>
      <c r="X25" s="474" t="str">
        <f t="shared" si="0"/>
        <v/>
      </c>
      <c r="Y25" s="475" t="str">
        <f t="shared" ref="Y25:Y38" si="10">IF(A25="","",IF(OR(A25=$AD$99,A25=$AD$101,A25=$AD$102,C25=$AD$81,A25=$AD$103),"N/A",IF(AND(H25&gt;36,I25&gt;36),"Please Call",IF(AND(AND(H25&gt;=8.625,H25&lt;9.99),OR(I25&lt;13,I25&gt;36)), "Please Call",IF(AND(AND(H25&gt;=10,H25&lt;13.99),OR(I25&lt;13,I25&gt;48)), "Please Call",IF(AND(AND(H25&gt;=14,H25&lt;24.99),OR(I25&lt;13,I25&gt;80)), "Please Call",IF(AND(AND(H25&gt;=25,H25&lt;30.99),OR(I25&lt;14,I25&gt;80)), "Please Call",IF(AND(AND(H25&gt;=31,H25&lt;31.99),OR(I25&lt;14,I25&gt;78)), "Please Call",IF(AND(AND(H25&gt;=32,H25&lt;32.99),OR(I25&lt;14,I25&gt;76)), "Please Call",IF(AND(AND(H25&gt;=33,H25&lt;33.99),OR(I25&lt;14,I25&gt;75)), "Please Call",IF(AND(AND(H25&gt;=34,H25&lt;34.99),OR(I25&lt;14,I25&gt;73)), "Please Call",IF(AND(AND(H25&gt;=35,H25&lt;36.99),OR(I25&lt;14,I25&gt;69)), "Please Call",IF(AND(AND(H25&gt;=37,H25&lt;41.99),OR(I25&lt;15,I25&gt;36)), "Please Call",IF(AND(AND(H25&gt;=42,H25&lt;47.99),OR(I25&lt;18,I25&gt;36)), "Please Call",IF(AND(AND(H25&gt;=48,H25&lt;49.99),OR(I25&lt;18,I25&gt;35)), "Please Call",IF(AND(AND(H25&gt;=50,H25&lt;50.99),OR(I25&lt;18,I25&gt;34)), "Please Call",IF(AND(AND(H25&gt;=51,H25&lt;52.99),OR(I25&lt;18,I25&gt;33)), "Please Call",IF(AND(AND(H25&gt;=53,H25&lt;53.99),OR(I25&lt;18,I25&gt;32)), "Please Call",IF(AND(AND(H25&gt;=54,H25&lt;55.99),OR(I25&lt;18,I25&gt;31)), "Please Call",IF(AND(AND(H25&gt;=56,H25&lt;57.99),OR(I25&lt;18,I25&gt;30)), "Please Call",IF(AND(AND(H25&gt;=58,H25&lt;59.99),OR(I25&lt;18,I25&gt;29)), "Please Call",IF(AND(AND(H25&gt;=60,H25&lt;61.99),OR(I25&lt;18,I25&gt;28)), "Please Call",IF(AND(AND(H25&gt;=62,H25&lt;63.99),OR(I25&lt;18,I25&gt;27)), "Please Call",IF(AND(AND(H25&gt;=64,H25&lt;66.99),OR(I25&lt;18,I25&gt;26)), "Please Call",IF(AND(AND(H25&gt;=67,H25&lt;69.99),OR(I25&lt;18,I25&gt;25)), "Please Call",IF(AND(AND(H25&gt;=70,H25&lt;71.99),OR(I25&lt;18,I25&gt;24)), "Please Call",IF(AND(AND(H25&gt;=72,H25&lt;75.99),OR(I25&lt;18,I25&gt;23)), "Please Call",IF(AND(AND(H25&gt;=76,H25&lt;77.99),OR(I25&lt;18,I25&gt;22)), "Please Call",IF(AND(AND(H25&gt;=78,H25&lt;80),OR(I25&lt;18,I25&gt;21)), "Please Call","OKAY")))))))))))))))))))))))))))))</f>
        <v/>
      </c>
      <c r="Z25" s="476" t="str">
        <f t="shared" ref="Z25:Z38" si="11">IF(A25="","",IF(OR(A25=$AD$100,A25=$AD$99,A25=$AD$101,A25=$AD$103),"N/A",IF(AND(H25&gt;36,I25&gt;36),"Please Call",IF(AND(AND(H25&gt;=15,H25&lt;15.99),OR(I25&lt;12,I25&gt;13.99)), "Please Call",IF(AND(AND(H25&gt;=16,H25&lt;16.99),OR(I25&lt;12,I25&gt;15.99)), "Please Call",IF(AND(AND(H25&gt;=17,H25&lt;17.99),OR(I25&lt;12,I25&gt;18.99)), "Please Call",IF(AND(AND(H25&gt;=18,H25&lt;18.99),OR(I25&lt;12,I25&gt;20.99)), "Please Call",IF(AND(AND(H25&gt;=19,H25&lt;19.99),OR(I25&lt;12,I25&gt;22.99)), "Please Call",IF(AND(AND(H25&gt;=20,H25&lt;20.99),OR(I25&lt;12,I25&gt;24.99)), "Please Call",IF(AND(AND(H25&gt;=21,H25&lt;21.99),OR(I25&lt;12,I25&gt;26.99)), "Please Call",IF(AND(AND(H25&gt;=22,H25&lt;22.99),OR(I25&lt;12,I25&gt;28.99)), "Please Call",IF(AND(AND(H25&gt;=23,H25&lt;23.99),OR(I25&lt;12,I25&gt;30.99)), "Please Call",IF(AND(AND(H25&gt;=24,H25&lt;24.99),OR(I25&lt;12,I25&gt;31.99)), "Please Call",IF(AND(AND(H25&gt;=25,H25&lt;25.99),OR(I25&lt;12,I25&gt;35.99)), "Please Call",IF(AND(AND(H25&gt;=26,H25&lt;26.99),OR(I25&lt;12,I25&gt;36.99)), "Please Call",IF(AND(AND(H25&gt;=27,H25&lt;28.99),OR(I25&lt;12,I25&gt;37.99)), "Please Call",IF(AND(AND(H25&gt;=29,H25&lt;29.99),OR(I25&lt;12,I25&gt;39.99)), "Please Call",IF(AND(AND(H25&gt;=30,H25&lt;32.99),OR(I25&lt;12,I25&gt;41)), "Please Call",IF(AND(AND(H25&gt;=33,H25&lt;33.99),OR(I25&lt;12,I25&gt;39.99)), "Please Call",IF(AND(AND(H25&gt;=34,H25&lt;34.99),OR(I25&lt;12,I25&gt;38.99)), "Please Call",IF(AND(AND(H25&gt;=35,H25&lt;35.99),OR(I25&lt;12,I25&gt;37.99)), "Please Call",IF(AND(AND(H25&gt;=36,H25&lt;36.99),OR(I25&lt;12,I25&gt;36.99)), "Please Call",IF(AND(AND(H25&gt;=37,H25&lt;37.99),OR(I25&lt;12,I25&gt;35.99)), "Please Call",IF(AND(AND(H25&gt;=38,H25&lt;38.99),OR(I25&lt;12,I25&gt;34.99)), "Please Call",IF(AND(AND(H25&gt;=39,H25&lt;39.99),OR(I25&lt;12,I25&gt;33.99)), "Please Call",IF(AND(AND(H25&gt;=40,H25&lt;40.99),OR(I25&lt;12,I25&gt;32.99)), "Please Call",IF(AND(AND(H25&gt;=41,H25&lt;41.99),OR(I25&lt;12,I25&gt;31.99)), "Please Call",IF(AND(AND(H25&gt;=42,H25&lt;43.99),OR(I25&lt;12,I25&gt;30.99)), "Please Call",IF(AND(AND(H25&gt;=44,H25&lt;44.99),OR(I25&lt;12,I25&gt;29.99)), "Please Call",IF(AND(AND(H25&gt;=45,H25&lt;46.99),OR(I25&lt;12,I25&gt;28.99)), "Please Call",IF(AND(AND(H25&gt;=47,H25&lt;48.99),OR(I25&lt;12,I25&gt;27.99)), "Please Call",IF(AND(AND(H25&gt;=49,H25&lt;49.99),OR(I25&lt;12,I25&gt;26.99)), "Please Call",IF(AND(AND(H25&gt;=50,H25&lt;51.99),OR(I25&lt;12,I25&gt;25.99)), "Please Call",IF(AND(AND(H25&gt;=52,H25&lt;54),OR(I25&lt;12,I25&gt;24.99)), "Please Call","OKAY"))))))))))))))))))))))))))))))))))</f>
        <v/>
      </c>
      <c r="AA25" s="489" t="str">
        <f t="shared" ref="AA25:AA38" si="12">IF(A25="","",IF(OR(A25=$AD$99,A25=$AD$100,A25=$AD$101,A25=$AD$102,C25=$AD$81),"N/A",IF(AND(AND(H25&lt;8,H25&gt;48),OR(I25&lt;18,I25&gt;80)), "Please Call",IF(AND(H25&gt;36,I25&gt;36),"Please Call",IF(K25&gt;18.2,"Please Call","OKAY")))))</f>
        <v/>
      </c>
      <c r="AB25" s="490" t="str">
        <f t="shared" ref="AB25:AB38" si="13">IF(A25="","",IF(OR(A25=$AD$99,A25=$AD$100,A25=$AD$101,A25=$AD$102,C25=$AD$82),"N/A",IF(AND(AND(H25&lt;8,H25&gt;48),OR(I25&lt;18,I25&gt;80)), "Please Call",IF(AND(H25&gt;36,I25&gt;36),"Please Call",IF(K25&gt;=15,"Please Call","OKAY")))))</f>
        <v/>
      </c>
      <c r="AC25" s="42" t="e">
        <f t="shared" si="1"/>
        <v>#N/A</v>
      </c>
      <c r="AD25" s="42" t="e">
        <f t="shared" si="2"/>
        <v>#N/A</v>
      </c>
      <c r="AE25" s="42" t="e">
        <f t="shared" ref="AE25:AE38" si="14">VLOOKUP(D25,$AD$58:$AE$70,2,0)</f>
        <v>#N/A</v>
      </c>
      <c r="AF25" s="42" t="str">
        <f t="shared" ref="AF25:AF38" si="15">IF(AND(K25&gt;=1,K25&lt;=2),$AD$105,IF(AND(K25&gt;=2,K25&lt;=3),$AD$106,IF(AND(K25&gt;=3,K25&lt;=5),$AD$107,IF(AND(K25&gt;=5,K25&lt;=7),$AD$108,IF(AND(K25&gt;=7,K25&lt;=9),$AD$109,IF(AND(K25&gt;=9,K25&lt;=11),$AD$110,IF(AND(K25&gt;=11,K25&lt;=13),$AD$111,IF(AND(K25&gt;=13,K25&lt;=15),$AD$112,IF(AND(K25&gt;=15,K25&lt;=17),$AD$113,IF(AND(K25&gt;=17,K25&lt;=19),$AD$114,"INVALID CODE"))))))))))</f>
        <v>INVALID CODE</v>
      </c>
      <c r="AG25" s="42" t="e">
        <f t="shared" ref="AG25:AG38" si="16">VLOOKUP(AF25,$AD$105:$AE$114,2,0)</f>
        <v>#N/A</v>
      </c>
      <c r="AH25" s="42" t="e">
        <f t="shared" ref="AH25:AH38" si="17">CONCATENATE(AC25,AD25,AE25,AG25)</f>
        <v>#N/A</v>
      </c>
      <c r="AI25" s="55" t="e">
        <f>VLOOKUP(AH25,'Price DATA'!$A$8:$C$1156,3,0)</f>
        <v>#N/A</v>
      </c>
      <c r="AJ25" s="42" t="e">
        <f t="shared" si="3"/>
        <v>#N/A</v>
      </c>
      <c r="AK25" s="55" t="e">
        <f t="shared" si="4"/>
        <v>#N/A</v>
      </c>
      <c r="AL25" s="3" t="e">
        <f t="shared" ref="AL25:AL38" si="18">IF(A25=$AD$100,VLOOKUP(C25,$AD$81:$AG$82,4,0),IF(A25=$AD$103,VLOOKUP(C25,$AD$81:$AH$82,5,0),VLOOKUP(A25,$AD$83:$AG$86,4,0)))</f>
        <v>#N/A</v>
      </c>
      <c r="AP25" s="213">
        <v>14</v>
      </c>
      <c r="AQ25" s="213">
        <v>42</v>
      </c>
      <c r="AR25" s="91"/>
      <c r="AS25" s="214">
        <v>8.625</v>
      </c>
      <c r="AT25" s="214">
        <v>13</v>
      </c>
      <c r="AU25" s="135">
        <v>30</v>
      </c>
      <c r="AV25" s="91"/>
      <c r="AW25" s="130">
        <v>8</v>
      </c>
      <c r="AX25" s="130">
        <v>12</v>
      </c>
      <c r="AY25" s="91"/>
      <c r="AZ25" s="215">
        <v>15</v>
      </c>
      <c r="BA25" s="215">
        <v>12</v>
      </c>
      <c r="BB25" s="91"/>
      <c r="BC25" s="400">
        <v>8</v>
      </c>
      <c r="BD25" s="400">
        <v>18</v>
      </c>
    </row>
    <row r="26" spans="1:56" s="3" customFormat="1" ht="44.45" customHeight="1" x14ac:dyDescent="0.25">
      <c r="A26" s="117"/>
      <c r="B26" s="9"/>
      <c r="C26" s="9"/>
      <c r="D26" s="9"/>
      <c r="E26" s="267"/>
      <c r="F26" s="267"/>
      <c r="G26" s="9"/>
      <c r="H26" s="402"/>
      <c r="I26" s="402"/>
      <c r="J26" s="9"/>
      <c r="K26" s="106" t="str">
        <f t="shared" si="5"/>
        <v/>
      </c>
      <c r="L26" s="107" t="str">
        <f t="shared" ref="L26:L38" si="19">IF(K26="","",IF(K26&gt;AL26,"",(AI26+AK26)))</f>
        <v/>
      </c>
      <c r="M26" s="10">
        <f>IF(F26=$AF$89,'Price DATA'!$U$3,0)</f>
        <v>0</v>
      </c>
      <c r="N26" s="233" t="str">
        <f t="shared" si="6"/>
        <v/>
      </c>
      <c r="O26" s="11" t="str">
        <f t="shared" si="7"/>
        <v/>
      </c>
      <c r="P26" s="57"/>
      <c r="Q26" s="9"/>
      <c r="R26" s="57"/>
      <c r="S26" s="9"/>
      <c r="V26" s="472" t="str">
        <f t="shared" si="8"/>
        <v/>
      </c>
      <c r="W26" s="473" t="str">
        <f t="shared" si="9"/>
        <v/>
      </c>
      <c r="X26" s="474" t="str">
        <f t="shared" si="0"/>
        <v/>
      </c>
      <c r="Y26" s="475" t="str">
        <f t="shared" si="10"/>
        <v/>
      </c>
      <c r="Z26" s="476" t="str">
        <f t="shared" si="11"/>
        <v/>
      </c>
      <c r="AA26" s="489" t="str">
        <f t="shared" si="12"/>
        <v/>
      </c>
      <c r="AB26" s="490" t="str">
        <f t="shared" si="13"/>
        <v/>
      </c>
      <c r="AC26" s="42" t="e">
        <f t="shared" si="1"/>
        <v>#N/A</v>
      </c>
      <c r="AD26" s="42" t="e">
        <f t="shared" si="2"/>
        <v>#N/A</v>
      </c>
      <c r="AE26" s="42" t="e">
        <f t="shared" si="14"/>
        <v>#N/A</v>
      </c>
      <c r="AF26" s="42" t="str">
        <f t="shared" si="15"/>
        <v>INVALID CODE</v>
      </c>
      <c r="AG26" s="42" t="e">
        <f t="shared" si="16"/>
        <v>#N/A</v>
      </c>
      <c r="AH26" s="42" t="e">
        <f t="shared" si="17"/>
        <v>#N/A</v>
      </c>
      <c r="AI26" s="55" t="e">
        <f>VLOOKUP(AH26,'Price DATA'!$A$8:$C$1156,3,0)</f>
        <v>#N/A</v>
      </c>
      <c r="AJ26" s="42" t="e">
        <f t="shared" si="3"/>
        <v>#N/A</v>
      </c>
      <c r="AK26" s="55" t="e">
        <f t="shared" si="4"/>
        <v>#N/A</v>
      </c>
      <c r="AL26" s="3" t="e">
        <f t="shared" si="18"/>
        <v>#N/A</v>
      </c>
      <c r="AP26" s="213">
        <f t="shared" ref="AP26:AQ41" si="20">AP25+0.0625</f>
        <v>14.0625</v>
      </c>
      <c r="AQ26" s="213">
        <f t="shared" si="20"/>
        <v>42.0625</v>
      </c>
      <c r="AR26" s="91"/>
      <c r="AS26" s="214">
        <f t="shared" ref="AS26:AU41" si="21">AS25+0.0625</f>
        <v>8.6875</v>
      </c>
      <c r="AT26" s="214">
        <f t="shared" si="21"/>
        <v>13.0625</v>
      </c>
      <c r="AU26" s="135">
        <f t="shared" si="21"/>
        <v>30.0625</v>
      </c>
      <c r="AV26" s="91"/>
      <c r="AW26" s="130">
        <f t="shared" ref="AW26:AX41" si="22">AW25+0.0625</f>
        <v>8.0625</v>
      </c>
      <c r="AX26" s="130">
        <f t="shared" si="22"/>
        <v>12.0625</v>
      </c>
      <c r="AY26" s="91"/>
      <c r="AZ26" s="215">
        <f t="shared" ref="AZ26:BA41" si="23">AZ25+0.0625</f>
        <v>15.0625</v>
      </c>
      <c r="BA26" s="215">
        <f t="shared" si="23"/>
        <v>12.0625</v>
      </c>
      <c r="BB26" s="91"/>
      <c r="BC26" s="400">
        <f t="shared" ref="BC26:BD41" si="24">BC25+0.0625</f>
        <v>8.0625</v>
      </c>
      <c r="BD26" s="400">
        <f t="shared" si="24"/>
        <v>18.0625</v>
      </c>
    </row>
    <row r="27" spans="1:56" s="3" customFormat="1" ht="44.45" customHeight="1" x14ac:dyDescent="0.25">
      <c r="A27" s="117"/>
      <c r="B27" s="9"/>
      <c r="C27" s="9"/>
      <c r="D27" s="9"/>
      <c r="E27" s="267"/>
      <c r="F27" s="267"/>
      <c r="G27" s="9"/>
      <c r="H27" s="402"/>
      <c r="I27" s="402"/>
      <c r="J27" s="9"/>
      <c r="K27" s="106" t="str">
        <f t="shared" si="5"/>
        <v/>
      </c>
      <c r="L27" s="107" t="str">
        <f t="shared" si="19"/>
        <v/>
      </c>
      <c r="M27" s="10">
        <f>IF(F27=$AF$89,'Price DATA'!$U$3,0)</f>
        <v>0</v>
      </c>
      <c r="N27" s="233" t="str">
        <f t="shared" si="6"/>
        <v/>
      </c>
      <c r="O27" s="11" t="str">
        <f t="shared" si="7"/>
        <v/>
      </c>
      <c r="P27" s="57"/>
      <c r="Q27" s="9"/>
      <c r="R27" s="57"/>
      <c r="S27" s="9"/>
      <c r="V27" s="472" t="str">
        <f t="shared" si="8"/>
        <v/>
      </c>
      <c r="W27" s="473" t="str">
        <f t="shared" si="9"/>
        <v/>
      </c>
      <c r="X27" s="474" t="str">
        <f t="shared" si="0"/>
        <v/>
      </c>
      <c r="Y27" s="475" t="str">
        <f t="shared" si="10"/>
        <v/>
      </c>
      <c r="Z27" s="476" t="str">
        <f t="shared" si="11"/>
        <v/>
      </c>
      <c r="AA27" s="489" t="str">
        <f t="shared" si="12"/>
        <v/>
      </c>
      <c r="AB27" s="490" t="str">
        <f t="shared" si="13"/>
        <v/>
      </c>
      <c r="AC27" s="42" t="e">
        <f t="shared" si="1"/>
        <v>#N/A</v>
      </c>
      <c r="AD27" s="42" t="e">
        <f t="shared" si="2"/>
        <v>#N/A</v>
      </c>
      <c r="AE27" s="42" t="e">
        <f t="shared" si="14"/>
        <v>#N/A</v>
      </c>
      <c r="AF27" s="42" t="str">
        <f t="shared" si="15"/>
        <v>INVALID CODE</v>
      </c>
      <c r="AG27" s="42" t="e">
        <f t="shared" si="16"/>
        <v>#N/A</v>
      </c>
      <c r="AH27" s="42" t="e">
        <f t="shared" si="17"/>
        <v>#N/A</v>
      </c>
      <c r="AI27" s="55" t="e">
        <f>VLOOKUP(AH27,'Price DATA'!$A$8:$C$1156,3,0)</f>
        <v>#N/A</v>
      </c>
      <c r="AJ27" s="42" t="e">
        <f t="shared" si="3"/>
        <v>#N/A</v>
      </c>
      <c r="AK27" s="55" t="e">
        <f t="shared" si="4"/>
        <v>#N/A</v>
      </c>
      <c r="AL27" s="3" t="e">
        <f t="shared" si="18"/>
        <v>#N/A</v>
      </c>
      <c r="AP27" s="213">
        <f t="shared" si="20"/>
        <v>14.125</v>
      </c>
      <c r="AQ27" s="213">
        <f t="shared" si="20"/>
        <v>42.125</v>
      </c>
      <c r="AR27" s="91"/>
      <c r="AS27" s="214">
        <f t="shared" si="21"/>
        <v>8.75</v>
      </c>
      <c r="AT27" s="214">
        <f t="shared" si="21"/>
        <v>13.125</v>
      </c>
      <c r="AU27" s="135">
        <f t="shared" si="21"/>
        <v>30.125</v>
      </c>
      <c r="AV27" s="91"/>
      <c r="AW27" s="130">
        <f t="shared" si="22"/>
        <v>8.125</v>
      </c>
      <c r="AX27" s="130">
        <f t="shared" si="22"/>
        <v>12.125</v>
      </c>
      <c r="AY27" s="91"/>
      <c r="AZ27" s="215">
        <f t="shared" si="23"/>
        <v>15.125</v>
      </c>
      <c r="BA27" s="215">
        <f t="shared" si="23"/>
        <v>12.125</v>
      </c>
      <c r="BB27" s="91"/>
      <c r="BC27" s="400">
        <f t="shared" si="24"/>
        <v>8.125</v>
      </c>
      <c r="BD27" s="400">
        <f t="shared" si="24"/>
        <v>18.125</v>
      </c>
    </row>
    <row r="28" spans="1:56" s="3" customFormat="1" ht="44.45" customHeight="1" x14ac:dyDescent="0.25">
      <c r="A28" s="117"/>
      <c r="B28" s="9"/>
      <c r="C28" s="9"/>
      <c r="D28" s="9"/>
      <c r="E28" s="267"/>
      <c r="F28" s="267"/>
      <c r="G28" s="9"/>
      <c r="H28" s="402"/>
      <c r="I28" s="402"/>
      <c r="J28" s="9"/>
      <c r="K28" s="106" t="str">
        <f t="shared" si="5"/>
        <v/>
      </c>
      <c r="L28" s="107" t="str">
        <f t="shared" si="19"/>
        <v/>
      </c>
      <c r="M28" s="10">
        <f>IF(F28=$AF$89,'Price DATA'!$U$3,0)</f>
        <v>0</v>
      </c>
      <c r="N28" s="233" t="str">
        <f t="shared" si="6"/>
        <v/>
      </c>
      <c r="O28" s="11" t="str">
        <f t="shared" si="7"/>
        <v/>
      </c>
      <c r="P28" s="57"/>
      <c r="Q28" s="9"/>
      <c r="R28" s="57"/>
      <c r="S28" s="9"/>
      <c r="V28" s="472" t="str">
        <f t="shared" si="8"/>
        <v/>
      </c>
      <c r="W28" s="473" t="str">
        <f t="shared" si="9"/>
        <v/>
      </c>
      <c r="X28" s="474" t="str">
        <f t="shared" si="0"/>
        <v/>
      </c>
      <c r="Y28" s="475" t="str">
        <f t="shared" si="10"/>
        <v/>
      </c>
      <c r="Z28" s="476" t="str">
        <f t="shared" si="11"/>
        <v/>
      </c>
      <c r="AA28" s="489" t="str">
        <f t="shared" si="12"/>
        <v/>
      </c>
      <c r="AB28" s="490" t="str">
        <f t="shared" si="13"/>
        <v/>
      </c>
      <c r="AC28" s="42" t="e">
        <f t="shared" si="1"/>
        <v>#N/A</v>
      </c>
      <c r="AD28" s="42" t="e">
        <f t="shared" si="2"/>
        <v>#N/A</v>
      </c>
      <c r="AE28" s="42" t="e">
        <f t="shared" si="14"/>
        <v>#N/A</v>
      </c>
      <c r="AF28" s="42" t="str">
        <f t="shared" si="15"/>
        <v>INVALID CODE</v>
      </c>
      <c r="AG28" s="42" t="e">
        <f t="shared" si="16"/>
        <v>#N/A</v>
      </c>
      <c r="AH28" s="42" t="e">
        <f t="shared" si="17"/>
        <v>#N/A</v>
      </c>
      <c r="AI28" s="55" t="e">
        <f>VLOOKUP(AH28,'Price DATA'!$A$8:$C$1156,3,0)</f>
        <v>#N/A</v>
      </c>
      <c r="AJ28" s="42" t="e">
        <f t="shared" si="3"/>
        <v>#N/A</v>
      </c>
      <c r="AK28" s="55" t="e">
        <f t="shared" si="4"/>
        <v>#N/A</v>
      </c>
      <c r="AL28" s="3" t="e">
        <f t="shared" si="18"/>
        <v>#N/A</v>
      </c>
      <c r="AP28" s="213">
        <f t="shared" si="20"/>
        <v>14.1875</v>
      </c>
      <c r="AQ28" s="213">
        <f t="shared" si="20"/>
        <v>42.1875</v>
      </c>
      <c r="AR28" s="91"/>
      <c r="AS28" s="214">
        <f t="shared" si="21"/>
        <v>8.8125</v>
      </c>
      <c r="AT28" s="214">
        <f t="shared" si="21"/>
        <v>13.1875</v>
      </c>
      <c r="AU28" s="135">
        <f t="shared" si="21"/>
        <v>30.1875</v>
      </c>
      <c r="AV28" s="91"/>
      <c r="AW28" s="130">
        <f t="shared" si="22"/>
        <v>8.1875</v>
      </c>
      <c r="AX28" s="130">
        <f t="shared" si="22"/>
        <v>12.1875</v>
      </c>
      <c r="AY28" s="91"/>
      <c r="AZ28" s="215">
        <f t="shared" si="23"/>
        <v>15.1875</v>
      </c>
      <c r="BA28" s="215">
        <f t="shared" si="23"/>
        <v>12.1875</v>
      </c>
      <c r="BB28" s="91"/>
      <c r="BC28" s="400">
        <f t="shared" si="24"/>
        <v>8.1875</v>
      </c>
      <c r="BD28" s="400">
        <f t="shared" si="24"/>
        <v>18.1875</v>
      </c>
    </row>
    <row r="29" spans="1:56" s="3" customFormat="1" ht="44.45" customHeight="1" x14ac:dyDescent="0.25">
      <c r="A29" s="117"/>
      <c r="B29" s="9"/>
      <c r="C29" s="9"/>
      <c r="D29" s="9"/>
      <c r="E29" s="267"/>
      <c r="F29" s="267"/>
      <c r="G29" s="9"/>
      <c r="H29" s="402"/>
      <c r="I29" s="402"/>
      <c r="J29" s="9"/>
      <c r="K29" s="106" t="str">
        <f t="shared" si="5"/>
        <v/>
      </c>
      <c r="L29" s="107" t="str">
        <f t="shared" si="19"/>
        <v/>
      </c>
      <c r="M29" s="10">
        <f>IF(F29=$AF$89,'Price DATA'!$U$3,0)</f>
        <v>0</v>
      </c>
      <c r="N29" s="233" t="str">
        <f t="shared" si="6"/>
        <v/>
      </c>
      <c r="O29" s="11" t="str">
        <f t="shared" si="7"/>
        <v/>
      </c>
      <c r="P29" s="57"/>
      <c r="Q29" s="9"/>
      <c r="R29" s="57"/>
      <c r="S29" s="9"/>
      <c r="V29" s="472" t="str">
        <f t="shared" si="8"/>
        <v/>
      </c>
      <c r="W29" s="473" t="str">
        <f t="shared" si="9"/>
        <v/>
      </c>
      <c r="X29" s="474" t="str">
        <f t="shared" si="0"/>
        <v/>
      </c>
      <c r="Y29" s="475" t="str">
        <f t="shared" si="10"/>
        <v/>
      </c>
      <c r="Z29" s="476" t="str">
        <f t="shared" si="11"/>
        <v/>
      </c>
      <c r="AA29" s="489" t="str">
        <f t="shared" si="12"/>
        <v/>
      </c>
      <c r="AB29" s="490" t="str">
        <f t="shared" si="13"/>
        <v/>
      </c>
      <c r="AC29" s="42" t="e">
        <f t="shared" si="1"/>
        <v>#N/A</v>
      </c>
      <c r="AD29" s="42" t="e">
        <f t="shared" si="2"/>
        <v>#N/A</v>
      </c>
      <c r="AE29" s="42" t="e">
        <f t="shared" si="14"/>
        <v>#N/A</v>
      </c>
      <c r="AF29" s="42" t="str">
        <f t="shared" si="15"/>
        <v>INVALID CODE</v>
      </c>
      <c r="AG29" s="42" t="e">
        <f t="shared" si="16"/>
        <v>#N/A</v>
      </c>
      <c r="AH29" s="42" t="e">
        <f t="shared" si="17"/>
        <v>#N/A</v>
      </c>
      <c r="AI29" s="55" t="e">
        <f>VLOOKUP(AH29,'Price DATA'!$A$8:$C$1156,3,0)</f>
        <v>#N/A</v>
      </c>
      <c r="AJ29" s="42" t="e">
        <f t="shared" si="3"/>
        <v>#N/A</v>
      </c>
      <c r="AK29" s="55" t="e">
        <f t="shared" si="4"/>
        <v>#N/A</v>
      </c>
      <c r="AL29" s="3" t="e">
        <f t="shared" si="18"/>
        <v>#N/A</v>
      </c>
      <c r="AP29" s="213">
        <f t="shared" si="20"/>
        <v>14.25</v>
      </c>
      <c r="AQ29" s="213">
        <f t="shared" si="20"/>
        <v>42.25</v>
      </c>
      <c r="AR29" s="91"/>
      <c r="AS29" s="214">
        <f t="shared" si="21"/>
        <v>8.875</v>
      </c>
      <c r="AT29" s="214">
        <f t="shared" si="21"/>
        <v>13.25</v>
      </c>
      <c r="AU29" s="135">
        <f t="shared" si="21"/>
        <v>30.25</v>
      </c>
      <c r="AV29" s="91"/>
      <c r="AW29" s="130">
        <f t="shared" si="22"/>
        <v>8.25</v>
      </c>
      <c r="AX29" s="130">
        <f t="shared" si="22"/>
        <v>12.25</v>
      </c>
      <c r="AY29" s="91"/>
      <c r="AZ29" s="215">
        <f t="shared" si="23"/>
        <v>15.25</v>
      </c>
      <c r="BA29" s="215">
        <f t="shared" si="23"/>
        <v>12.25</v>
      </c>
      <c r="BB29" s="91"/>
      <c r="BC29" s="400">
        <f t="shared" si="24"/>
        <v>8.25</v>
      </c>
      <c r="BD29" s="400">
        <f t="shared" si="24"/>
        <v>18.25</v>
      </c>
    </row>
    <row r="30" spans="1:56" s="3" customFormat="1" ht="44.45" customHeight="1" x14ac:dyDescent="0.25">
      <c r="A30" s="117"/>
      <c r="B30" s="9"/>
      <c r="C30" s="9"/>
      <c r="D30" s="9"/>
      <c r="E30" s="267"/>
      <c r="F30" s="267"/>
      <c r="G30" s="9"/>
      <c r="H30" s="402"/>
      <c r="I30" s="402"/>
      <c r="J30" s="9"/>
      <c r="K30" s="106" t="str">
        <f t="shared" si="5"/>
        <v/>
      </c>
      <c r="L30" s="107" t="str">
        <f t="shared" si="19"/>
        <v/>
      </c>
      <c r="M30" s="10">
        <f>IF(F30=$AF$89,'Price DATA'!$U$3,0)</f>
        <v>0</v>
      </c>
      <c r="N30" s="233" t="str">
        <f t="shared" si="6"/>
        <v/>
      </c>
      <c r="O30" s="11" t="str">
        <f t="shared" si="7"/>
        <v/>
      </c>
      <c r="P30" s="57"/>
      <c r="Q30" s="9"/>
      <c r="R30" s="57"/>
      <c r="S30" s="9"/>
      <c r="V30" s="472" t="str">
        <f t="shared" si="8"/>
        <v/>
      </c>
      <c r="W30" s="473" t="str">
        <f t="shared" si="9"/>
        <v/>
      </c>
      <c r="X30" s="474" t="str">
        <f t="shared" si="0"/>
        <v/>
      </c>
      <c r="Y30" s="475" t="str">
        <f t="shared" si="10"/>
        <v/>
      </c>
      <c r="Z30" s="476" t="str">
        <f t="shared" si="11"/>
        <v/>
      </c>
      <c r="AA30" s="489" t="str">
        <f t="shared" si="12"/>
        <v/>
      </c>
      <c r="AB30" s="490" t="str">
        <f t="shared" si="13"/>
        <v/>
      </c>
      <c r="AC30" s="42" t="e">
        <f t="shared" si="1"/>
        <v>#N/A</v>
      </c>
      <c r="AD30" s="42" t="e">
        <f t="shared" si="2"/>
        <v>#N/A</v>
      </c>
      <c r="AE30" s="42" t="e">
        <f t="shared" si="14"/>
        <v>#N/A</v>
      </c>
      <c r="AF30" s="42" t="str">
        <f t="shared" si="15"/>
        <v>INVALID CODE</v>
      </c>
      <c r="AG30" s="42" t="e">
        <f t="shared" si="16"/>
        <v>#N/A</v>
      </c>
      <c r="AH30" s="42" t="e">
        <f t="shared" si="17"/>
        <v>#N/A</v>
      </c>
      <c r="AI30" s="55" t="e">
        <f>VLOOKUP(AH30,'Price DATA'!$A$8:$C$1156,3,0)</f>
        <v>#N/A</v>
      </c>
      <c r="AJ30" s="42" t="e">
        <f t="shared" si="3"/>
        <v>#N/A</v>
      </c>
      <c r="AK30" s="55" t="e">
        <f t="shared" si="4"/>
        <v>#N/A</v>
      </c>
      <c r="AL30" s="3" t="e">
        <f t="shared" si="18"/>
        <v>#N/A</v>
      </c>
      <c r="AP30" s="213">
        <f t="shared" si="20"/>
        <v>14.3125</v>
      </c>
      <c r="AQ30" s="213">
        <f t="shared" si="20"/>
        <v>42.3125</v>
      </c>
      <c r="AR30" s="91"/>
      <c r="AS30" s="214">
        <f t="shared" si="21"/>
        <v>8.9375</v>
      </c>
      <c r="AT30" s="214">
        <f t="shared" si="21"/>
        <v>13.3125</v>
      </c>
      <c r="AU30" s="135">
        <f t="shared" si="21"/>
        <v>30.3125</v>
      </c>
      <c r="AV30" s="91"/>
      <c r="AW30" s="130">
        <f t="shared" si="22"/>
        <v>8.3125</v>
      </c>
      <c r="AX30" s="130">
        <f t="shared" si="22"/>
        <v>12.3125</v>
      </c>
      <c r="AY30" s="91"/>
      <c r="AZ30" s="215">
        <f t="shared" si="23"/>
        <v>15.3125</v>
      </c>
      <c r="BA30" s="215">
        <f t="shared" si="23"/>
        <v>12.3125</v>
      </c>
      <c r="BB30" s="91"/>
      <c r="BC30" s="400">
        <f t="shared" si="24"/>
        <v>8.3125</v>
      </c>
      <c r="BD30" s="400">
        <f t="shared" si="24"/>
        <v>18.3125</v>
      </c>
    </row>
    <row r="31" spans="1:56" s="3" customFormat="1" ht="44.45" customHeight="1" x14ac:dyDescent="0.25">
      <c r="A31" s="117"/>
      <c r="B31" s="9"/>
      <c r="C31" s="9"/>
      <c r="D31" s="9"/>
      <c r="E31" s="267"/>
      <c r="F31" s="267"/>
      <c r="G31" s="9"/>
      <c r="H31" s="402"/>
      <c r="I31" s="402"/>
      <c r="J31" s="9"/>
      <c r="K31" s="106" t="str">
        <f t="shared" si="5"/>
        <v/>
      </c>
      <c r="L31" s="107" t="str">
        <f t="shared" si="19"/>
        <v/>
      </c>
      <c r="M31" s="10">
        <f>IF(F31=$AF$89,'Price DATA'!$U$3,0)</f>
        <v>0</v>
      </c>
      <c r="N31" s="233" t="str">
        <f t="shared" si="6"/>
        <v/>
      </c>
      <c r="O31" s="11" t="str">
        <f t="shared" si="7"/>
        <v/>
      </c>
      <c r="P31" s="57"/>
      <c r="Q31" s="9"/>
      <c r="R31" s="57"/>
      <c r="S31" s="9"/>
      <c r="V31" s="472" t="str">
        <f t="shared" si="8"/>
        <v/>
      </c>
      <c r="W31" s="473" t="str">
        <f t="shared" si="9"/>
        <v/>
      </c>
      <c r="X31" s="474" t="str">
        <f t="shared" si="0"/>
        <v/>
      </c>
      <c r="Y31" s="475" t="str">
        <f t="shared" si="10"/>
        <v/>
      </c>
      <c r="Z31" s="476" t="str">
        <f t="shared" si="11"/>
        <v/>
      </c>
      <c r="AA31" s="489" t="str">
        <f t="shared" si="12"/>
        <v/>
      </c>
      <c r="AB31" s="490" t="str">
        <f t="shared" si="13"/>
        <v/>
      </c>
      <c r="AC31" s="42" t="e">
        <f t="shared" si="1"/>
        <v>#N/A</v>
      </c>
      <c r="AD31" s="42" t="e">
        <f t="shared" si="2"/>
        <v>#N/A</v>
      </c>
      <c r="AE31" s="42" t="e">
        <f t="shared" si="14"/>
        <v>#N/A</v>
      </c>
      <c r="AF31" s="42" t="str">
        <f t="shared" si="15"/>
        <v>INVALID CODE</v>
      </c>
      <c r="AG31" s="42" t="e">
        <f t="shared" si="16"/>
        <v>#N/A</v>
      </c>
      <c r="AH31" s="42" t="e">
        <f t="shared" si="17"/>
        <v>#N/A</v>
      </c>
      <c r="AI31" s="55" t="e">
        <f>VLOOKUP(AH31,'Price DATA'!$A$8:$C$1156,3,0)</f>
        <v>#N/A</v>
      </c>
      <c r="AJ31" s="42" t="e">
        <f t="shared" si="3"/>
        <v>#N/A</v>
      </c>
      <c r="AK31" s="55" t="e">
        <f t="shared" si="4"/>
        <v>#N/A</v>
      </c>
      <c r="AL31" s="3" t="e">
        <f t="shared" si="18"/>
        <v>#N/A</v>
      </c>
      <c r="AP31" s="213">
        <f t="shared" si="20"/>
        <v>14.375</v>
      </c>
      <c r="AQ31" s="213">
        <f t="shared" si="20"/>
        <v>42.375</v>
      </c>
      <c r="AR31" s="91"/>
      <c r="AS31" s="214">
        <f t="shared" si="21"/>
        <v>9</v>
      </c>
      <c r="AT31" s="214">
        <f t="shared" si="21"/>
        <v>13.375</v>
      </c>
      <c r="AU31" s="135">
        <f t="shared" si="21"/>
        <v>30.375</v>
      </c>
      <c r="AV31" s="91"/>
      <c r="AW31" s="130">
        <f t="shared" si="22"/>
        <v>8.375</v>
      </c>
      <c r="AX31" s="130">
        <f t="shared" si="22"/>
        <v>12.375</v>
      </c>
      <c r="AY31" s="91"/>
      <c r="AZ31" s="215">
        <f t="shared" si="23"/>
        <v>15.375</v>
      </c>
      <c r="BA31" s="215">
        <f t="shared" si="23"/>
        <v>12.375</v>
      </c>
      <c r="BB31" s="91"/>
      <c r="BC31" s="400">
        <f t="shared" si="24"/>
        <v>8.375</v>
      </c>
      <c r="BD31" s="400">
        <f t="shared" si="24"/>
        <v>18.375</v>
      </c>
    </row>
    <row r="32" spans="1:56" s="3" customFormat="1" ht="44.45" customHeight="1" x14ac:dyDescent="0.25">
      <c r="A32" s="117"/>
      <c r="B32" s="9"/>
      <c r="C32" s="9"/>
      <c r="D32" s="9"/>
      <c r="E32" s="267"/>
      <c r="F32" s="267"/>
      <c r="G32" s="9"/>
      <c r="H32" s="402"/>
      <c r="I32" s="402"/>
      <c r="J32" s="9"/>
      <c r="K32" s="106" t="str">
        <f t="shared" si="5"/>
        <v/>
      </c>
      <c r="L32" s="107" t="str">
        <f t="shared" si="19"/>
        <v/>
      </c>
      <c r="M32" s="10">
        <f>IF(F32=$AF$89,'Price DATA'!$U$3,0)</f>
        <v>0</v>
      </c>
      <c r="N32" s="233" t="str">
        <f t="shared" si="6"/>
        <v/>
      </c>
      <c r="O32" s="11" t="str">
        <f t="shared" si="7"/>
        <v/>
      </c>
      <c r="P32" s="57"/>
      <c r="Q32" s="9"/>
      <c r="R32" s="57"/>
      <c r="S32" s="9"/>
      <c r="V32" s="472" t="str">
        <f t="shared" si="8"/>
        <v/>
      </c>
      <c r="W32" s="473" t="str">
        <f t="shared" si="9"/>
        <v/>
      </c>
      <c r="X32" s="474" t="str">
        <f t="shared" si="0"/>
        <v/>
      </c>
      <c r="Y32" s="475" t="str">
        <f t="shared" si="10"/>
        <v/>
      </c>
      <c r="Z32" s="476" t="str">
        <f t="shared" si="11"/>
        <v/>
      </c>
      <c r="AA32" s="489" t="str">
        <f t="shared" si="12"/>
        <v/>
      </c>
      <c r="AB32" s="490" t="str">
        <f t="shared" si="13"/>
        <v/>
      </c>
      <c r="AC32" s="42" t="e">
        <f t="shared" si="1"/>
        <v>#N/A</v>
      </c>
      <c r="AD32" s="42" t="e">
        <f t="shared" si="2"/>
        <v>#N/A</v>
      </c>
      <c r="AE32" s="42" t="e">
        <f t="shared" si="14"/>
        <v>#N/A</v>
      </c>
      <c r="AF32" s="42" t="str">
        <f t="shared" si="15"/>
        <v>INVALID CODE</v>
      </c>
      <c r="AG32" s="42" t="e">
        <f t="shared" si="16"/>
        <v>#N/A</v>
      </c>
      <c r="AH32" s="42" t="e">
        <f t="shared" si="17"/>
        <v>#N/A</v>
      </c>
      <c r="AI32" s="55" t="e">
        <f>VLOOKUP(AH32,'Price DATA'!$A$8:$C$1156,3,0)</f>
        <v>#N/A</v>
      </c>
      <c r="AJ32" s="42" t="e">
        <f t="shared" si="3"/>
        <v>#N/A</v>
      </c>
      <c r="AK32" s="55" t="e">
        <f t="shared" si="4"/>
        <v>#N/A</v>
      </c>
      <c r="AL32" s="3" t="e">
        <f t="shared" si="18"/>
        <v>#N/A</v>
      </c>
      <c r="AP32" s="213">
        <f t="shared" si="20"/>
        <v>14.4375</v>
      </c>
      <c r="AQ32" s="213">
        <f t="shared" si="20"/>
        <v>42.4375</v>
      </c>
      <c r="AR32" s="91"/>
      <c r="AS32" s="214">
        <f t="shared" si="21"/>
        <v>9.0625</v>
      </c>
      <c r="AT32" s="214">
        <f t="shared" si="21"/>
        <v>13.4375</v>
      </c>
      <c r="AU32" s="135">
        <f t="shared" si="21"/>
        <v>30.4375</v>
      </c>
      <c r="AV32" s="91"/>
      <c r="AW32" s="130">
        <f t="shared" si="22"/>
        <v>8.4375</v>
      </c>
      <c r="AX32" s="130">
        <f t="shared" si="22"/>
        <v>12.4375</v>
      </c>
      <c r="AY32" s="91"/>
      <c r="AZ32" s="215">
        <f t="shared" si="23"/>
        <v>15.4375</v>
      </c>
      <c r="BA32" s="215">
        <f t="shared" si="23"/>
        <v>12.4375</v>
      </c>
      <c r="BB32" s="91"/>
      <c r="BC32" s="400">
        <f t="shared" si="24"/>
        <v>8.4375</v>
      </c>
      <c r="BD32" s="400">
        <f t="shared" si="24"/>
        <v>18.4375</v>
      </c>
    </row>
    <row r="33" spans="1:56" s="3" customFormat="1" ht="44.45" customHeight="1" x14ac:dyDescent="0.25">
      <c r="A33" s="117"/>
      <c r="B33" s="9"/>
      <c r="C33" s="9"/>
      <c r="D33" s="9"/>
      <c r="E33" s="267"/>
      <c r="F33" s="267"/>
      <c r="G33" s="9"/>
      <c r="H33" s="402"/>
      <c r="I33" s="402"/>
      <c r="J33" s="9"/>
      <c r="K33" s="106" t="str">
        <f t="shared" si="5"/>
        <v/>
      </c>
      <c r="L33" s="107" t="str">
        <f t="shared" si="19"/>
        <v/>
      </c>
      <c r="M33" s="10">
        <f>IF(F33=$AF$89,'Price DATA'!$U$3,0)</f>
        <v>0</v>
      </c>
      <c r="N33" s="233" t="str">
        <f t="shared" si="6"/>
        <v/>
      </c>
      <c r="O33" s="11" t="str">
        <f t="shared" si="7"/>
        <v/>
      </c>
      <c r="P33" s="57"/>
      <c r="Q33" s="9"/>
      <c r="R33" s="57"/>
      <c r="S33" s="9"/>
      <c r="V33" s="472" t="str">
        <f t="shared" si="8"/>
        <v/>
      </c>
      <c r="W33" s="473" t="str">
        <f t="shared" si="9"/>
        <v/>
      </c>
      <c r="X33" s="474" t="str">
        <f t="shared" si="0"/>
        <v/>
      </c>
      <c r="Y33" s="475" t="str">
        <f t="shared" si="10"/>
        <v/>
      </c>
      <c r="Z33" s="476" t="str">
        <f t="shared" si="11"/>
        <v/>
      </c>
      <c r="AA33" s="489" t="str">
        <f t="shared" si="12"/>
        <v/>
      </c>
      <c r="AB33" s="490" t="str">
        <f t="shared" si="13"/>
        <v/>
      </c>
      <c r="AC33" s="42" t="e">
        <f t="shared" si="1"/>
        <v>#N/A</v>
      </c>
      <c r="AD33" s="42" t="e">
        <f t="shared" si="2"/>
        <v>#N/A</v>
      </c>
      <c r="AE33" s="42" t="e">
        <f t="shared" si="14"/>
        <v>#N/A</v>
      </c>
      <c r="AF33" s="42" t="str">
        <f t="shared" si="15"/>
        <v>INVALID CODE</v>
      </c>
      <c r="AG33" s="42" t="e">
        <f t="shared" si="16"/>
        <v>#N/A</v>
      </c>
      <c r="AH33" s="42" t="e">
        <f t="shared" si="17"/>
        <v>#N/A</v>
      </c>
      <c r="AI33" s="55" t="e">
        <f>VLOOKUP(AH33,'Price DATA'!$A$8:$C$1156,3,0)</f>
        <v>#N/A</v>
      </c>
      <c r="AJ33" s="42" t="e">
        <f t="shared" si="3"/>
        <v>#N/A</v>
      </c>
      <c r="AK33" s="55" t="e">
        <f t="shared" si="4"/>
        <v>#N/A</v>
      </c>
      <c r="AL33" s="3" t="e">
        <f t="shared" si="18"/>
        <v>#N/A</v>
      </c>
      <c r="AP33" s="213">
        <f t="shared" si="20"/>
        <v>14.5</v>
      </c>
      <c r="AQ33" s="213">
        <f t="shared" si="20"/>
        <v>42.5</v>
      </c>
      <c r="AR33" s="91"/>
      <c r="AS33" s="214">
        <f t="shared" si="21"/>
        <v>9.125</v>
      </c>
      <c r="AT33" s="214">
        <f t="shared" si="21"/>
        <v>13.5</v>
      </c>
      <c r="AU33" s="135">
        <f t="shared" si="21"/>
        <v>30.5</v>
      </c>
      <c r="AV33" s="91"/>
      <c r="AW33" s="130">
        <f t="shared" si="22"/>
        <v>8.5</v>
      </c>
      <c r="AX33" s="130">
        <f t="shared" si="22"/>
        <v>12.5</v>
      </c>
      <c r="AY33" s="91"/>
      <c r="AZ33" s="215">
        <f t="shared" si="23"/>
        <v>15.5</v>
      </c>
      <c r="BA33" s="215">
        <f t="shared" si="23"/>
        <v>12.5</v>
      </c>
      <c r="BB33" s="91"/>
      <c r="BC33" s="400">
        <f t="shared" si="24"/>
        <v>8.5</v>
      </c>
      <c r="BD33" s="400">
        <f t="shared" si="24"/>
        <v>18.5</v>
      </c>
    </row>
    <row r="34" spans="1:56" s="3" customFormat="1" ht="44.45" customHeight="1" x14ac:dyDescent="0.25">
      <c r="A34" s="117"/>
      <c r="B34" s="9"/>
      <c r="C34" s="9"/>
      <c r="D34" s="9"/>
      <c r="E34" s="267"/>
      <c r="F34" s="267"/>
      <c r="G34" s="9"/>
      <c r="H34" s="402"/>
      <c r="I34" s="402"/>
      <c r="J34" s="9"/>
      <c r="K34" s="106" t="str">
        <f t="shared" si="5"/>
        <v/>
      </c>
      <c r="L34" s="107" t="str">
        <f t="shared" si="19"/>
        <v/>
      </c>
      <c r="M34" s="10">
        <f>IF(F34=$AF$89,'Price DATA'!$U$3,0)</f>
        <v>0</v>
      </c>
      <c r="N34" s="233" t="str">
        <f t="shared" si="6"/>
        <v/>
      </c>
      <c r="O34" s="11" t="str">
        <f t="shared" si="7"/>
        <v/>
      </c>
      <c r="P34" s="57"/>
      <c r="Q34" s="9"/>
      <c r="R34" s="57"/>
      <c r="S34" s="9"/>
      <c r="V34" s="472" t="str">
        <f t="shared" si="8"/>
        <v/>
      </c>
      <c r="W34" s="473" t="str">
        <f t="shared" si="9"/>
        <v/>
      </c>
      <c r="X34" s="474" t="str">
        <f t="shared" si="0"/>
        <v/>
      </c>
      <c r="Y34" s="475" t="str">
        <f t="shared" si="10"/>
        <v/>
      </c>
      <c r="Z34" s="476" t="str">
        <f t="shared" si="11"/>
        <v/>
      </c>
      <c r="AA34" s="489" t="str">
        <f t="shared" si="12"/>
        <v/>
      </c>
      <c r="AB34" s="490" t="str">
        <f t="shared" si="13"/>
        <v/>
      </c>
      <c r="AC34" s="42" t="e">
        <f t="shared" si="1"/>
        <v>#N/A</v>
      </c>
      <c r="AD34" s="42" t="e">
        <f t="shared" si="2"/>
        <v>#N/A</v>
      </c>
      <c r="AE34" s="42" t="e">
        <f t="shared" si="14"/>
        <v>#N/A</v>
      </c>
      <c r="AF34" s="42" t="str">
        <f t="shared" si="15"/>
        <v>INVALID CODE</v>
      </c>
      <c r="AG34" s="42" t="e">
        <f t="shared" si="16"/>
        <v>#N/A</v>
      </c>
      <c r="AH34" s="42" t="e">
        <f t="shared" si="17"/>
        <v>#N/A</v>
      </c>
      <c r="AI34" s="55" t="e">
        <f>VLOOKUP(AH34,'Price DATA'!$A$8:$C$1156,3,0)</f>
        <v>#N/A</v>
      </c>
      <c r="AJ34" s="42" t="e">
        <f t="shared" si="3"/>
        <v>#N/A</v>
      </c>
      <c r="AK34" s="55" t="e">
        <f t="shared" si="4"/>
        <v>#N/A</v>
      </c>
      <c r="AL34" s="3" t="e">
        <f t="shared" si="18"/>
        <v>#N/A</v>
      </c>
      <c r="AP34" s="213">
        <f t="shared" si="20"/>
        <v>14.5625</v>
      </c>
      <c r="AQ34" s="213">
        <f t="shared" si="20"/>
        <v>42.5625</v>
      </c>
      <c r="AR34" s="91"/>
      <c r="AS34" s="214">
        <f t="shared" si="21"/>
        <v>9.1875</v>
      </c>
      <c r="AT34" s="214">
        <f t="shared" si="21"/>
        <v>13.5625</v>
      </c>
      <c r="AU34" s="135">
        <f t="shared" si="21"/>
        <v>30.5625</v>
      </c>
      <c r="AV34" s="91"/>
      <c r="AW34" s="130">
        <f t="shared" si="22"/>
        <v>8.5625</v>
      </c>
      <c r="AX34" s="130">
        <f t="shared" si="22"/>
        <v>12.5625</v>
      </c>
      <c r="AY34" s="91"/>
      <c r="AZ34" s="215">
        <f t="shared" si="23"/>
        <v>15.5625</v>
      </c>
      <c r="BA34" s="215">
        <f t="shared" si="23"/>
        <v>12.5625</v>
      </c>
      <c r="BB34" s="91"/>
      <c r="BC34" s="400">
        <f t="shared" si="24"/>
        <v>8.5625</v>
      </c>
      <c r="BD34" s="400">
        <f t="shared" si="24"/>
        <v>18.5625</v>
      </c>
    </row>
    <row r="35" spans="1:56" s="3" customFormat="1" ht="44.45" customHeight="1" x14ac:dyDescent="0.25">
      <c r="A35" s="117"/>
      <c r="B35" s="9"/>
      <c r="C35" s="9"/>
      <c r="D35" s="9"/>
      <c r="E35" s="267"/>
      <c r="F35" s="267"/>
      <c r="G35" s="9"/>
      <c r="H35" s="402"/>
      <c r="I35" s="402"/>
      <c r="J35" s="9"/>
      <c r="K35" s="106" t="str">
        <f t="shared" si="5"/>
        <v/>
      </c>
      <c r="L35" s="107" t="str">
        <f t="shared" si="19"/>
        <v/>
      </c>
      <c r="M35" s="10">
        <f>IF(F35=$AF$89,'Price DATA'!$U$3,0)</f>
        <v>0</v>
      </c>
      <c r="N35" s="233" t="str">
        <f t="shared" si="6"/>
        <v/>
      </c>
      <c r="O35" s="11" t="str">
        <f t="shared" si="7"/>
        <v/>
      </c>
      <c r="P35" s="57"/>
      <c r="Q35" s="9"/>
      <c r="R35" s="57"/>
      <c r="S35" s="9"/>
      <c r="V35" s="472" t="str">
        <f t="shared" si="8"/>
        <v/>
      </c>
      <c r="W35" s="473" t="str">
        <f t="shared" si="9"/>
        <v/>
      </c>
      <c r="X35" s="474" t="str">
        <f t="shared" si="0"/>
        <v/>
      </c>
      <c r="Y35" s="475" t="str">
        <f t="shared" si="10"/>
        <v/>
      </c>
      <c r="Z35" s="476" t="str">
        <f t="shared" si="11"/>
        <v/>
      </c>
      <c r="AA35" s="489" t="str">
        <f t="shared" si="12"/>
        <v/>
      </c>
      <c r="AB35" s="490" t="str">
        <f t="shared" si="13"/>
        <v/>
      </c>
      <c r="AC35" s="42" t="e">
        <f t="shared" si="1"/>
        <v>#N/A</v>
      </c>
      <c r="AD35" s="42" t="e">
        <f t="shared" si="2"/>
        <v>#N/A</v>
      </c>
      <c r="AE35" s="42" t="e">
        <f t="shared" si="14"/>
        <v>#N/A</v>
      </c>
      <c r="AF35" s="42" t="str">
        <f t="shared" si="15"/>
        <v>INVALID CODE</v>
      </c>
      <c r="AG35" s="42" t="e">
        <f t="shared" si="16"/>
        <v>#N/A</v>
      </c>
      <c r="AH35" s="42" t="e">
        <f t="shared" si="17"/>
        <v>#N/A</v>
      </c>
      <c r="AI35" s="55" t="e">
        <f>VLOOKUP(AH35,'Price DATA'!$A$8:$C$1156,3,0)</f>
        <v>#N/A</v>
      </c>
      <c r="AJ35" s="42" t="e">
        <f t="shared" si="3"/>
        <v>#N/A</v>
      </c>
      <c r="AK35" s="55" t="e">
        <f t="shared" si="4"/>
        <v>#N/A</v>
      </c>
      <c r="AL35" s="3" t="e">
        <f t="shared" si="18"/>
        <v>#N/A</v>
      </c>
      <c r="AP35" s="213">
        <f t="shared" si="20"/>
        <v>14.625</v>
      </c>
      <c r="AQ35" s="213">
        <f t="shared" si="20"/>
        <v>42.625</v>
      </c>
      <c r="AR35" s="91"/>
      <c r="AS35" s="214">
        <f t="shared" si="21"/>
        <v>9.25</v>
      </c>
      <c r="AT35" s="214">
        <f t="shared" si="21"/>
        <v>13.625</v>
      </c>
      <c r="AU35" s="135">
        <f t="shared" si="21"/>
        <v>30.625</v>
      </c>
      <c r="AV35" s="91"/>
      <c r="AW35" s="130">
        <f t="shared" si="22"/>
        <v>8.625</v>
      </c>
      <c r="AX35" s="130">
        <f t="shared" si="22"/>
        <v>12.625</v>
      </c>
      <c r="AY35" s="91"/>
      <c r="AZ35" s="215">
        <f t="shared" si="23"/>
        <v>15.625</v>
      </c>
      <c r="BA35" s="215">
        <f t="shared" si="23"/>
        <v>12.625</v>
      </c>
      <c r="BB35" s="91"/>
      <c r="BC35" s="400">
        <f t="shared" si="24"/>
        <v>8.625</v>
      </c>
      <c r="BD35" s="400">
        <f t="shared" si="24"/>
        <v>18.625</v>
      </c>
    </row>
    <row r="36" spans="1:56" s="3" customFormat="1" ht="44.45" customHeight="1" x14ac:dyDescent="0.25">
      <c r="A36" s="117"/>
      <c r="B36" s="9"/>
      <c r="C36" s="9"/>
      <c r="D36" s="9"/>
      <c r="E36" s="267"/>
      <c r="F36" s="267"/>
      <c r="G36" s="9"/>
      <c r="H36" s="402"/>
      <c r="I36" s="402"/>
      <c r="J36" s="9"/>
      <c r="K36" s="106" t="str">
        <f t="shared" si="5"/>
        <v/>
      </c>
      <c r="L36" s="107" t="str">
        <f t="shared" si="19"/>
        <v/>
      </c>
      <c r="M36" s="10">
        <f>IF(F36=$AF$89,'Price DATA'!$U$3,0)</f>
        <v>0</v>
      </c>
      <c r="N36" s="233" t="str">
        <f t="shared" si="6"/>
        <v/>
      </c>
      <c r="O36" s="11" t="str">
        <f t="shared" si="7"/>
        <v/>
      </c>
      <c r="P36" s="57"/>
      <c r="Q36" s="9"/>
      <c r="R36" s="57"/>
      <c r="S36" s="9"/>
      <c r="V36" s="472" t="str">
        <f t="shared" si="8"/>
        <v/>
      </c>
      <c r="W36" s="473" t="str">
        <f t="shared" si="9"/>
        <v/>
      </c>
      <c r="X36" s="474" t="str">
        <f t="shared" si="0"/>
        <v/>
      </c>
      <c r="Y36" s="475" t="str">
        <f t="shared" si="10"/>
        <v/>
      </c>
      <c r="Z36" s="476" t="str">
        <f t="shared" si="11"/>
        <v/>
      </c>
      <c r="AA36" s="489" t="str">
        <f t="shared" si="12"/>
        <v/>
      </c>
      <c r="AB36" s="490" t="str">
        <f t="shared" si="13"/>
        <v/>
      </c>
      <c r="AC36" s="42" t="e">
        <f t="shared" si="1"/>
        <v>#N/A</v>
      </c>
      <c r="AD36" s="42" t="e">
        <f t="shared" si="2"/>
        <v>#N/A</v>
      </c>
      <c r="AE36" s="42" t="e">
        <f t="shared" si="14"/>
        <v>#N/A</v>
      </c>
      <c r="AF36" s="42" t="str">
        <f t="shared" si="15"/>
        <v>INVALID CODE</v>
      </c>
      <c r="AG36" s="42" t="e">
        <f t="shared" si="16"/>
        <v>#N/A</v>
      </c>
      <c r="AH36" s="42" t="e">
        <f t="shared" si="17"/>
        <v>#N/A</v>
      </c>
      <c r="AI36" s="55" t="e">
        <f>VLOOKUP(AH36,'Price DATA'!$A$8:$C$1156,3,0)</f>
        <v>#N/A</v>
      </c>
      <c r="AJ36" s="42" t="e">
        <f t="shared" si="3"/>
        <v>#N/A</v>
      </c>
      <c r="AK36" s="55" t="e">
        <f t="shared" si="4"/>
        <v>#N/A</v>
      </c>
      <c r="AL36" s="3" t="e">
        <f t="shared" si="18"/>
        <v>#N/A</v>
      </c>
      <c r="AP36" s="213">
        <f t="shared" si="20"/>
        <v>14.6875</v>
      </c>
      <c r="AQ36" s="213">
        <f t="shared" si="20"/>
        <v>42.6875</v>
      </c>
      <c r="AR36" s="91"/>
      <c r="AS36" s="214">
        <f t="shared" si="21"/>
        <v>9.3125</v>
      </c>
      <c r="AT36" s="214">
        <f t="shared" si="21"/>
        <v>13.6875</v>
      </c>
      <c r="AU36" s="135">
        <f t="shared" si="21"/>
        <v>30.6875</v>
      </c>
      <c r="AV36" s="91"/>
      <c r="AW36" s="130">
        <f t="shared" si="22"/>
        <v>8.6875</v>
      </c>
      <c r="AX36" s="130">
        <f t="shared" si="22"/>
        <v>12.6875</v>
      </c>
      <c r="AY36" s="91"/>
      <c r="AZ36" s="215">
        <f t="shared" si="23"/>
        <v>15.6875</v>
      </c>
      <c r="BA36" s="215">
        <f t="shared" si="23"/>
        <v>12.6875</v>
      </c>
      <c r="BB36" s="91"/>
      <c r="BC36" s="400">
        <f t="shared" si="24"/>
        <v>8.6875</v>
      </c>
      <c r="BD36" s="400">
        <f t="shared" si="24"/>
        <v>18.6875</v>
      </c>
    </row>
    <row r="37" spans="1:56" s="3" customFormat="1" ht="44.45" customHeight="1" x14ac:dyDescent="0.25">
      <c r="A37" s="117"/>
      <c r="B37" s="9"/>
      <c r="C37" s="9"/>
      <c r="D37" s="9"/>
      <c r="E37" s="267"/>
      <c r="F37" s="267"/>
      <c r="G37" s="9"/>
      <c r="H37" s="402"/>
      <c r="I37" s="402"/>
      <c r="J37" s="9"/>
      <c r="K37" s="106" t="str">
        <f t="shared" si="5"/>
        <v/>
      </c>
      <c r="L37" s="107" t="str">
        <f t="shared" si="19"/>
        <v/>
      </c>
      <c r="M37" s="10">
        <f>IF(F37=$AF$89,'Price DATA'!$U$3,0)</f>
        <v>0</v>
      </c>
      <c r="N37" s="233" t="str">
        <f t="shared" si="6"/>
        <v/>
      </c>
      <c r="O37" s="11" t="str">
        <f t="shared" si="7"/>
        <v/>
      </c>
      <c r="P37" s="57"/>
      <c r="Q37" s="9"/>
      <c r="R37" s="57"/>
      <c r="S37" s="9"/>
      <c r="V37" s="472" t="str">
        <f t="shared" si="8"/>
        <v/>
      </c>
      <c r="W37" s="473" t="str">
        <f t="shared" si="9"/>
        <v/>
      </c>
      <c r="X37" s="474" t="str">
        <f t="shared" si="0"/>
        <v/>
      </c>
      <c r="Y37" s="475" t="str">
        <f t="shared" si="10"/>
        <v/>
      </c>
      <c r="Z37" s="476" t="str">
        <f t="shared" si="11"/>
        <v/>
      </c>
      <c r="AA37" s="489" t="str">
        <f t="shared" si="12"/>
        <v/>
      </c>
      <c r="AB37" s="490" t="str">
        <f t="shared" si="13"/>
        <v/>
      </c>
      <c r="AC37" s="42" t="e">
        <f t="shared" si="1"/>
        <v>#N/A</v>
      </c>
      <c r="AD37" s="42" t="e">
        <f t="shared" si="2"/>
        <v>#N/A</v>
      </c>
      <c r="AE37" s="42" t="e">
        <f t="shared" si="14"/>
        <v>#N/A</v>
      </c>
      <c r="AF37" s="42" t="str">
        <f t="shared" si="15"/>
        <v>INVALID CODE</v>
      </c>
      <c r="AG37" s="42" t="e">
        <f t="shared" si="16"/>
        <v>#N/A</v>
      </c>
      <c r="AH37" s="42" t="e">
        <f t="shared" si="17"/>
        <v>#N/A</v>
      </c>
      <c r="AI37" s="55" t="e">
        <f>VLOOKUP(AH37,'Price DATA'!$A$8:$C$1156,3,0)</f>
        <v>#N/A</v>
      </c>
      <c r="AJ37" s="42" t="e">
        <f t="shared" si="3"/>
        <v>#N/A</v>
      </c>
      <c r="AK37" s="55" t="e">
        <f t="shared" si="4"/>
        <v>#N/A</v>
      </c>
      <c r="AL37" s="3" t="e">
        <f t="shared" si="18"/>
        <v>#N/A</v>
      </c>
      <c r="AP37" s="213">
        <f t="shared" si="20"/>
        <v>14.75</v>
      </c>
      <c r="AQ37" s="213">
        <f t="shared" si="20"/>
        <v>42.75</v>
      </c>
      <c r="AR37" s="91"/>
      <c r="AS37" s="214">
        <f t="shared" si="21"/>
        <v>9.375</v>
      </c>
      <c r="AT37" s="214">
        <f t="shared" si="21"/>
        <v>13.75</v>
      </c>
      <c r="AU37" s="135">
        <f t="shared" si="21"/>
        <v>30.75</v>
      </c>
      <c r="AV37" s="91"/>
      <c r="AW37" s="130">
        <f t="shared" si="22"/>
        <v>8.75</v>
      </c>
      <c r="AX37" s="130">
        <f t="shared" si="22"/>
        <v>12.75</v>
      </c>
      <c r="AY37" s="91"/>
      <c r="AZ37" s="215">
        <f t="shared" si="23"/>
        <v>15.75</v>
      </c>
      <c r="BA37" s="215">
        <f t="shared" si="23"/>
        <v>12.75</v>
      </c>
      <c r="BB37" s="91"/>
      <c r="BC37" s="400">
        <f t="shared" si="24"/>
        <v>8.75</v>
      </c>
      <c r="BD37" s="400">
        <f t="shared" si="24"/>
        <v>18.75</v>
      </c>
    </row>
    <row r="38" spans="1:56" s="3" customFormat="1" ht="44.45" customHeight="1" x14ac:dyDescent="0.25">
      <c r="A38" s="117"/>
      <c r="B38" s="9"/>
      <c r="C38" s="9"/>
      <c r="D38" s="9"/>
      <c r="E38" s="267"/>
      <c r="F38" s="267"/>
      <c r="G38" s="9"/>
      <c r="H38" s="402"/>
      <c r="I38" s="402"/>
      <c r="J38" s="9"/>
      <c r="K38" s="106" t="str">
        <f t="shared" si="5"/>
        <v/>
      </c>
      <c r="L38" s="107" t="str">
        <f t="shared" si="19"/>
        <v/>
      </c>
      <c r="M38" s="10">
        <f>IF(F38=$AF$89,'Price DATA'!$U$3,0)</f>
        <v>0</v>
      </c>
      <c r="N38" s="233" t="str">
        <f t="shared" si="6"/>
        <v/>
      </c>
      <c r="O38" s="11" t="str">
        <f t="shared" ref="O38" si="25">IF(OR(J38="",N38="",N38="Please Call",N38="Incorrect Operator Position"),"",J38*N38)</f>
        <v/>
      </c>
      <c r="P38" s="57"/>
      <c r="Q38" s="9"/>
      <c r="R38" s="57"/>
      <c r="S38" s="9"/>
      <c r="V38" s="472" t="str">
        <f t="shared" si="8"/>
        <v/>
      </c>
      <c r="W38" s="473" t="str">
        <f t="shared" si="9"/>
        <v/>
      </c>
      <c r="X38" s="474" t="str">
        <f t="shared" si="0"/>
        <v/>
      </c>
      <c r="Y38" s="475" t="str">
        <f t="shared" si="10"/>
        <v/>
      </c>
      <c r="Z38" s="476" t="str">
        <f t="shared" si="11"/>
        <v/>
      </c>
      <c r="AA38" s="489" t="str">
        <f t="shared" si="12"/>
        <v/>
      </c>
      <c r="AB38" s="490" t="str">
        <f t="shared" si="13"/>
        <v/>
      </c>
      <c r="AC38" s="42" t="e">
        <f t="shared" si="1"/>
        <v>#N/A</v>
      </c>
      <c r="AD38" s="42" t="e">
        <f t="shared" si="2"/>
        <v>#N/A</v>
      </c>
      <c r="AE38" s="42" t="e">
        <f t="shared" si="14"/>
        <v>#N/A</v>
      </c>
      <c r="AF38" s="42" t="str">
        <f t="shared" si="15"/>
        <v>INVALID CODE</v>
      </c>
      <c r="AG38" s="42" t="e">
        <f t="shared" si="16"/>
        <v>#N/A</v>
      </c>
      <c r="AH38" s="42" t="e">
        <f t="shared" si="17"/>
        <v>#N/A</v>
      </c>
      <c r="AI38" s="55" t="e">
        <f>VLOOKUP(AH38,'Price DATA'!$A$8:$C$1156,3,0)</f>
        <v>#N/A</v>
      </c>
      <c r="AJ38" s="42" t="e">
        <f t="shared" si="3"/>
        <v>#N/A</v>
      </c>
      <c r="AK38" s="55" t="e">
        <f t="shared" si="4"/>
        <v>#N/A</v>
      </c>
      <c r="AL38" s="3" t="e">
        <f t="shared" si="18"/>
        <v>#N/A</v>
      </c>
      <c r="AP38" s="213">
        <f t="shared" si="20"/>
        <v>14.8125</v>
      </c>
      <c r="AQ38" s="213">
        <f t="shared" si="20"/>
        <v>42.8125</v>
      </c>
      <c r="AR38" s="91"/>
      <c r="AS38" s="214">
        <f t="shared" si="21"/>
        <v>9.4375</v>
      </c>
      <c r="AT38" s="214">
        <f t="shared" si="21"/>
        <v>13.8125</v>
      </c>
      <c r="AU38" s="135">
        <f t="shared" si="21"/>
        <v>30.8125</v>
      </c>
      <c r="AV38" s="91"/>
      <c r="AW38" s="130">
        <f t="shared" si="22"/>
        <v>8.8125</v>
      </c>
      <c r="AX38" s="130">
        <f t="shared" si="22"/>
        <v>12.8125</v>
      </c>
      <c r="AY38" s="91"/>
      <c r="AZ38" s="215">
        <f t="shared" si="23"/>
        <v>15.8125</v>
      </c>
      <c r="BA38" s="215">
        <f t="shared" si="23"/>
        <v>12.8125</v>
      </c>
      <c r="BB38" s="91"/>
      <c r="BC38" s="400">
        <f t="shared" si="24"/>
        <v>8.8125</v>
      </c>
      <c r="BD38" s="400">
        <f t="shared" si="24"/>
        <v>18.8125</v>
      </c>
    </row>
    <row r="39" spans="1:56" ht="33.75" customHeight="1" x14ac:dyDescent="0.25">
      <c r="A39" s="13"/>
      <c r="B39" s="13"/>
      <c r="C39" s="13"/>
      <c r="D39" s="13"/>
      <c r="E39" s="13"/>
      <c r="F39" s="13"/>
      <c r="G39" s="13"/>
      <c r="H39" s="14"/>
      <c r="J39" s="12"/>
      <c r="K39" s="12"/>
      <c r="L39" s="12"/>
      <c r="M39" s="12"/>
      <c r="N39" s="248" t="s">
        <v>946</v>
      </c>
      <c r="O39" s="15">
        <f>SUM(O24:O38)</f>
        <v>0</v>
      </c>
      <c r="P39" s="496">
        <f>SUM(Q24:Q38)</f>
        <v>0</v>
      </c>
      <c r="Q39" s="497"/>
      <c r="R39" s="496">
        <f>SUM(S24:S38)</f>
        <v>0</v>
      </c>
      <c r="S39" s="497"/>
      <c r="AP39" s="213">
        <f t="shared" si="20"/>
        <v>14.875</v>
      </c>
      <c r="AQ39" s="213">
        <f t="shared" si="20"/>
        <v>42.875</v>
      </c>
      <c r="AR39" s="91"/>
      <c r="AS39" s="214">
        <f t="shared" si="21"/>
        <v>9.5</v>
      </c>
      <c r="AT39" s="214">
        <f t="shared" si="21"/>
        <v>13.875</v>
      </c>
      <c r="AU39" s="135">
        <f t="shared" si="21"/>
        <v>30.875</v>
      </c>
      <c r="AV39" s="91"/>
      <c r="AW39" s="130">
        <f t="shared" si="22"/>
        <v>8.875</v>
      </c>
      <c r="AX39" s="130">
        <f t="shared" si="22"/>
        <v>12.875</v>
      </c>
      <c r="AY39" s="91"/>
      <c r="AZ39" s="215">
        <f t="shared" si="23"/>
        <v>15.875</v>
      </c>
      <c r="BA39" s="215">
        <f t="shared" si="23"/>
        <v>12.875</v>
      </c>
      <c r="BB39" s="91"/>
      <c r="BC39" s="400">
        <f t="shared" si="24"/>
        <v>8.875</v>
      </c>
      <c r="BD39" s="400">
        <f t="shared" si="24"/>
        <v>18.875</v>
      </c>
    </row>
    <row r="40" spans="1:56" ht="33.75" customHeight="1" x14ac:dyDescent="0.25">
      <c r="H40" s="14"/>
      <c r="N40" s="248" t="str">
        <f>'Division Details'!B28</f>
        <v>Freight</v>
      </c>
      <c r="O40" s="16">
        <f>IF(N40="Taxes",(O39*0.13),IF(O39&gt;='Division Details'!B23,0,(SUM(J24:J38)*25)))</f>
        <v>0</v>
      </c>
      <c r="P40" s="498">
        <f>IF(N40="Taxes",(P39*0.13),IF(P39&gt;=1500,0,(SUM(J24:J38)*25)))</f>
        <v>0</v>
      </c>
      <c r="Q40" s="497"/>
      <c r="R40" s="498">
        <f>IF(N40="Taxes",(R39*0.13),IF(R39&gt;=1500,0,(SUM(J24:J38)*25)))</f>
        <v>0</v>
      </c>
      <c r="S40" s="497"/>
      <c r="AP40" s="213">
        <f t="shared" si="20"/>
        <v>14.9375</v>
      </c>
      <c r="AQ40" s="213">
        <f t="shared" si="20"/>
        <v>42.9375</v>
      </c>
      <c r="AR40" s="91"/>
      <c r="AS40" s="214">
        <f t="shared" si="21"/>
        <v>9.5625</v>
      </c>
      <c r="AT40" s="214">
        <f t="shared" si="21"/>
        <v>13.9375</v>
      </c>
      <c r="AU40" s="135">
        <f t="shared" si="21"/>
        <v>30.9375</v>
      </c>
      <c r="AV40" s="91"/>
      <c r="AW40" s="130">
        <f t="shared" si="22"/>
        <v>8.9375</v>
      </c>
      <c r="AX40" s="130">
        <f t="shared" si="22"/>
        <v>12.9375</v>
      </c>
      <c r="AY40" s="91"/>
      <c r="AZ40" s="215">
        <f t="shared" si="23"/>
        <v>15.9375</v>
      </c>
      <c r="BA40" s="215">
        <f t="shared" si="23"/>
        <v>12.9375</v>
      </c>
      <c r="BB40" s="91"/>
      <c r="BC40" s="400">
        <f t="shared" si="24"/>
        <v>8.9375</v>
      </c>
      <c r="BD40" s="400">
        <f t="shared" si="24"/>
        <v>18.9375</v>
      </c>
    </row>
    <row r="41" spans="1:56" s="17" customFormat="1" ht="33.75" hidden="1" customHeight="1" x14ac:dyDescent="0.25">
      <c r="H41" s="14"/>
      <c r="N41" s="249" t="str">
        <f>CONCATENATE(V41,X41)</f>
        <v>0% Discount</v>
      </c>
      <c r="O41" s="128">
        <f>ROUND(O39*(V41/100),2)</f>
        <v>0</v>
      </c>
      <c r="P41" s="499">
        <f>P39+P40</f>
        <v>0</v>
      </c>
      <c r="Q41" s="497"/>
      <c r="R41" s="499">
        <f>R39+R40</f>
        <v>0</v>
      </c>
      <c r="S41" s="497"/>
      <c r="V41" s="137">
        <v>0</v>
      </c>
      <c r="W41" s="137"/>
      <c r="X41" s="17" t="s">
        <v>454</v>
      </c>
      <c r="AA41" s="218"/>
      <c r="AB41" s="218"/>
      <c r="AJ41" s="54"/>
      <c r="AP41" s="213">
        <f t="shared" si="20"/>
        <v>15</v>
      </c>
      <c r="AQ41" s="213">
        <f t="shared" si="20"/>
        <v>43</v>
      </c>
      <c r="AR41" s="91"/>
      <c r="AS41" s="214">
        <f t="shared" si="21"/>
        <v>9.625</v>
      </c>
      <c r="AT41" s="214">
        <f t="shared" si="21"/>
        <v>14</v>
      </c>
      <c r="AU41" s="135">
        <f t="shared" si="21"/>
        <v>31</v>
      </c>
      <c r="AV41" s="91"/>
      <c r="AW41" s="130">
        <f t="shared" si="22"/>
        <v>9</v>
      </c>
      <c r="AX41" s="130">
        <f t="shared" si="22"/>
        <v>13</v>
      </c>
      <c r="AY41" s="91"/>
      <c r="AZ41" s="215">
        <f t="shared" si="23"/>
        <v>16</v>
      </c>
      <c r="BA41" s="215">
        <f t="shared" si="23"/>
        <v>13</v>
      </c>
      <c r="BB41" s="91"/>
      <c r="BC41" s="400">
        <f t="shared" si="24"/>
        <v>9</v>
      </c>
      <c r="BD41" s="400">
        <f t="shared" si="24"/>
        <v>19</v>
      </c>
    </row>
    <row r="42" spans="1:56" s="3" customFormat="1" ht="27" customHeight="1" x14ac:dyDescent="0.25">
      <c r="A42" s="25"/>
      <c r="B42" s="98"/>
      <c r="C42" s="25"/>
      <c r="D42" s="25"/>
      <c r="E42" s="25"/>
      <c r="F42" s="25"/>
      <c r="G42" s="25"/>
      <c r="H42" s="98"/>
      <c r="I42" s="98"/>
      <c r="J42" s="98"/>
      <c r="K42" s="98"/>
      <c r="L42" s="98"/>
      <c r="M42" s="98"/>
      <c r="N42" s="266" t="s">
        <v>945</v>
      </c>
      <c r="O42" s="18">
        <f>O39+O40-O41</f>
        <v>0</v>
      </c>
      <c r="AA42" s="217"/>
      <c r="AB42" s="217"/>
      <c r="AJ42" s="42"/>
      <c r="AP42" s="213">
        <f t="shared" ref="AP42:AQ57" si="26">AP41+0.0625</f>
        <v>15.0625</v>
      </c>
      <c r="AQ42" s="213">
        <f t="shared" si="26"/>
        <v>43.0625</v>
      </c>
      <c r="AR42" s="91"/>
      <c r="AS42" s="214">
        <f t="shared" ref="AS42:AU57" si="27">AS41+0.0625</f>
        <v>9.6875</v>
      </c>
      <c r="AT42" s="214">
        <f t="shared" si="27"/>
        <v>14.0625</v>
      </c>
      <c r="AU42" s="135">
        <f t="shared" si="27"/>
        <v>31.0625</v>
      </c>
      <c r="AV42" s="91"/>
      <c r="AW42" s="130">
        <f t="shared" ref="AW42:AX57" si="28">AW41+0.0625</f>
        <v>9.0625</v>
      </c>
      <c r="AX42" s="130">
        <f t="shared" si="28"/>
        <v>13.0625</v>
      </c>
      <c r="AY42" s="91"/>
      <c r="AZ42" s="215">
        <f t="shared" ref="AZ42:BA57" si="29">AZ41+0.0625</f>
        <v>16.0625</v>
      </c>
      <c r="BA42" s="215">
        <f t="shared" si="29"/>
        <v>13.0625</v>
      </c>
      <c r="BB42" s="91"/>
      <c r="BC42" s="400">
        <f t="shared" ref="BC42:BD57" si="30">BC41+0.0625</f>
        <v>9.0625</v>
      </c>
      <c r="BD42" s="400">
        <f t="shared" si="30"/>
        <v>19.0625</v>
      </c>
    </row>
    <row r="43" spans="1:56" ht="15" x14ac:dyDescent="0.25">
      <c r="O43" s="94"/>
      <c r="AP43" s="213">
        <f t="shared" si="26"/>
        <v>15.125</v>
      </c>
      <c r="AQ43" s="213">
        <f t="shared" si="26"/>
        <v>43.125</v>
      </c>
      <c r="AR43" s="91"/>
      <c r="AS43" s="214">
        <f t="shared" si="27"/>
        <v>9.75</v>
      </c>
      <c r="AT43" s="214">
        <f t="shared" si="27"/>
        <v>14.125</v>
      </c>
      <c r="AU43" s="135">
        <f t="shared" si="27"/>
        <v>31.125</v>
      </c>
      <c r="AV43" s="91"/>
      <c r="AW43" s="130">
        <f t="shared" si="28"/>
        <v>9.125</v>
      </c>
      <c r="AX43" s="130">
        <f t="shared" si="28"/>
        <v>13.125</v>
      </c>
      <c r="AY43" s="91"/>
      <c r="AZ43" s="215">
        <f t="shared" si="29"/>
        <v>16.125</v>
      </c>
      <c r="BA43" s="215">
        <f t="shared" si="29"/>
        <v>13.125</v>
      </c>
      <c r="BB43" s="91"/>
      <c r="BC43" s="400">
        <f t="shared" si="30"/>
        <v>9.125</v>
      </c>
      <c r="BD43" s="400">
        <f t="shared" si="30"/>
        <v>19.125</v>
      </c>
    </row>
    <row r="44" spans="1:56" s="3" customFormat="1" ht="27" customHeight="1" x14ac:dyDescent="0.25">
      <c r="A44" s="25" t="str">
        <f>'Division Details'!$B$17</f>
        <v>*This is a price estimate and is subject to change.  Please call 866-472-0042 to verify exact pricing.</v>
      </c>
      <c r="B44" s="98"/>
      <c r="C44" s="25"/>
      <c r="D44" s="25"/>
      <c r="E44" s="25"/>
      <c r="F44" s="25"/>
      <c r="G44" s="25"/>
      <c r="H44" s="98"/>
      <c r="I44" s="98"/>
      <c r="J44" s="98"/>
      <c r="K44" s="98"/>
      <c r="L44" s="98"/>
      <c r="M44" s="98"/>
      <c r="N44" s="98"/>
      <c r="O44" s="99"/>
      <c r="AA44" s="217"/>
      <c r="AB44" s="217"/>
      <c r="AJ44" s="42"/>
      <c r="AP44" s="213">
        <f t="shared" si="26"/>
        <v>15.1875</v>
      </c>
      <c r="AQ44" s="213">
        <f t="shared" si="26"/>
        <v>43.1875</v>
      </c>
      <c r="AR44" s="91"/>
      <c r="AS44" s="214">
        <f t="shared" si="27"/>
        <v>9.8125</v>
      </c>
      <c r="AT44" s="214">
        <f t="shared" si="27"/>
        <v>14.1875</v>
      </c>
      <c r="AU44" s="135">
        <f t="shared" si="27"/>
        <v>31.1875</v>
      </c>
      <c r="AV44" s="91"/>
      <c r="AW44" s="130">
        <f t="shared" si="28"/>
        <v>9.1875</v>
      </c>
      <c r="AX44" s="130">
        <f t="shared" si="28"/>
        <v>13.1875</v>
      </c>
      <c r="AY44" s="91"/>
      <c r="AZ44" s="215">
        <f t="shared" si="29"/>
        <v>16.1875</v>
      </c>
      <c r="BA44" s="215">
        <f t="shared" si="29"/>
        <v>13.1875</v>
      </c>
      <c r="BB44" s="91"/>
      <c r="BC44" s="400">
        <f t="shared" si="30"/>
        <v>9.1875</v>
      </c>
      <c r="BD44" s="400">
        <f t="shared" si="30"/>
        <v>19.1875</v>
      </c>
    </row>
    <row r="45" spans="1:56" s="3" customFormat="1" ht="20.25" customHeight="1" x14ac:dyDescent="0.25">
      <c r="E45" s="20" t="s">
        <v>19</v>
      </c>
      <c r="F45" s="20"/>
      <c r="G45" s="21"/>
      <c r="H45" s="22"/>
      <c r="I45" s="1"/>
      <c r="J45" s="1"/>
      <c r="K45" s="1"/>
      <c r="O45" s="94"/>
      <c r="AA45" s="217"/>
      <c r="AB45" s="217"/>
      <c r="AJ45" s="42"/>
      <c r="AP45" s="213">
        <f t="shared" si="26"/>
        <v>15.25</v>
      </c>
      <c r="AQ45" s="213">
        <f t="shared" si="26"/>
        <v>43.25</v>
      </c>
      <c r="AR45" s="91"/>
      <c r="AS45" s="214">
        <f t="shared" si="27"/>
        <v>9.875</v>
      </c>
      <c r="AT45" s="214">
        <f t="shared" si="27"/>
        <v>14.25</v>
      </c>
      <c r="AU45" s="135">
        <f t="shared" si="27"/>
        <v>31.25</v>
      </c>
      <c r="AV45" s="91"/>
      <c r="AW45" s="130">
        <f t="shared" si="28"/>
        <v>9.25</v>
      </c>
      <c r="AX45" s="130">
        <f t="shared" si="28"/>
        <v>13.25</v>
      </c>
      <c r="AY45" s="91"/>
      <c r="AZ45" s="215">
        <f t="shared" si="29"/>
        <v>16.25</v>
      </c>
      <c r="BA45" s="215">
        <f t="shared" si="29"/>
        <v>13.25</v>
      </c>
      <c r="BB45" s="91"/>
      <c r="BC45" s="400">
        <f t="shared" si="30"/>
        <v>9.25</v>
      </c>
      <c r="BD45" s="400">
        <f t="shared" si="30"/>
        <v>19.25</v>
      </c>
    </row>
    <row r="46" spans="1:56" s="3" customFormat="1" ht="15" x14ac:dyDescent="0.25">
      <c r="E46" s="79" t="s">
        <v>64</v>
      </c>
      <c r="F46" s="79"/>
      <c r="G46" s="1"/>
      <c r="H46" s="22"/>
      <c r="I46" s="1"/>
      <c r="J46" s="1"/>
      <c r="K46" s="1"/>
      <c r="L46" s="1"/>
      <c r="M46" s="1"/>
      <c r="N46" s="1"/>
      <c r="O46" s="23">
        <f>IF(N24="Unavailable",0,IF(N24="Please Call",0,J24))</f>
        <v>0</v>
      </c>
      <c r="AA46" s="217"/>
      <c r="AB46" s="217"/>
      <c r="AJ46" s="42"/>
      <c r="AP46" s="213">
        <f t="shared" si="26"/>
        <v>15.3125</v>
      </c>
      <c r="AQ46" s="213">
        <f t="shared" si="26"/>
        <v>43.3125</v>
      </c>
      <c r="AR46" s="91"/>
      <c r="AS46" s="214">
        <f t="shared" si="27"/>
        <v>9.9375</v>
      </c>
      <c r="AT46" s="214">
        <f t="shared" si="27"/>
        <v>14.3125</v>
      </c>
      <c r="AU46" s="135">
        <f t="shared" si="27"/>
        <v>31.3125</v>
      </c>
      <c r="AV46" s="91"/>
      <c r="AW46" s="130">
        <f t="shared" si="28"/>
        <v>9.3125</v>
      </c>
      <c r="AX46" s="130">
        <f t="shared" si="28"/>
        <v>13.3125</v>
      </c>
      <c r="AY46" s="91"/>
      <c r="AZ46" s="215">
        <f t="shared" si="29"/>
        <v>16.3125</v>
      </c>
      <c r="BA46" s="215">
        <f t="shared" si="29"/>
        <v>13.3125</v>
      </c>
      <c r="BB46" s="91"/>
      <c r="BC46" s="400">
        <f t="shared" si="30"/>
        <v>9.3125</v>
      </c>
      <c r="BD46" s="400">
        <f t="shared" si="30"/>
        <v>19.3125</v>
      </c>
    </row>
    <row r="47" spans="1:56" s="3" customFormat="1" ht="15" x14ac:dyDescent="0.25">
      <c r="E47" s="78"/>
      <c r="F47" s="1" t="str">
        <f>CONCATENATE("• ",'Division Details'!$B$19)</f>
        <v>• 7 Business days + transit</v>
      </c>
      <c r="H47" s="22"/>
      <c r="I47" s="1"/>
      <c r="J47" s="1"/>
      <c r="K47" s="1"/>
      <c r="L47" s="1"/>
      <c r="M47" s="1"/>
      <c r="N47" s="1"/>
      <c r="O47" s="23"/>
      <c r="AA47" s="217"/>
      <c r="AB47" s="217"/>
      <c r="AJ47" s="42"/>
      <c r="AP47" s="213">
        <f t="shared" si="26"/>
        <v>15.375</v>
      </c>
      <c r="AQ47" s="213">
        <f t="shared" si="26"/>
        <v>43.375</v>
      </c>
      <c r="AR47" s="91"/>
      <c r="AS47" s="214">
        <f t="shared" si="27"/>
        <v>10</v>
      </c>
      <c r="AT47" s="214">
        <f t="shared" si="27"/>
        <v>14.375</v>
      </c>
      <c r="AU47" s="135">
        <f t="shared" si="27"/>
        <v>31.375</v>
      </c>
      <c r="AV47" s="91"/>
      <c r="AW47" s="130">
        <f t="shared" si="28"/>
        <v>9.375</v>
      </c>
      <c r="AX47" s="130">
        <f t="shared" si="28"/>
        <v>13.375</v>
      </c>
      <c r="AY47" s="91"/>
      <c r="AZ47" s="215">
        <f t="shared" si="29"/>
        <v>16.375</v>
      </c>
      <c r="BA47" s="215">
        <f t="shared" si="29"/>
        <v>13.375</v>
      </c>
      <c r="BB47" s="91"/>
      <c r="BC47" s="400">
        <f t="shared" si="30"/>
        <v>9.375</v>
      </c>
      <c r="BD47" s="400">
        <f t="shared" si="30"/>
        <v>19.375</v>
      </c>
    </row>
    <row r="48" spans="1:56" s="3" customFormat="1" ht="15" hidden="1" x14ac:dyDescent="0.25">
      <c r="E48" s="78" t="s">
        <v>199</v>
      </c>
      <c r="F48" s="78"/>
      <c r="G48" s="1"/>
      <c r="H48" s="22"/>
      <c r="I48" s="1"/>
      <c r="J48" s="1"/>
      <c r="K48" s="1"/>
      <c r="L48" s="1"/>
      <c r="M48" s="1"/>
      <c r="N48" s="1"/>
      <c r="O48" s="23"/>
      <c r="AA48" s="217"/>
      <c r="AB48" s="217"/>
      <c r="AJ48" s="42"/>
      <c r="AP48" s="213">
        <f t="shared" si="26"/>
        <v>15.4375</v>
      </c>
      <c r="AQ48" s="213">
        <f t="shared" si="26"/>
        <v>43.4375</v>
      </c>
      <c r="AR48" s="91"/>
      <c r="AS48" s="214">
        <f t="shared" si="27"/>
        <v>10.0625</v>
      </c>
      <c r="AT48" s="214">
        <f t="shared" si="27"/>
        <v>14.4375</v>
      </c>
      <c r="AU48" s="135">
        <f t="shared" si="27"/>
        <v>31.4375</v>
      </c>
      <c r="AV48" s="91"/>
      <c r="AW48" s="130">
        <f t="shared" si="28"/>
        <v>9.4375</v>
      </c>
      <c r="AX48" s="130">
        <f t="shared" si="28"/>
        <v>13.4375</v>
      </c>
      <c r="AY48" s="91"/>
      <c r="AZ48" s="215">
        <f t="shared" si="29"/>
        <v>16.4375</v>
      </c>
      <c r="BA48" s="215">
        <f t="shared" si="29"/>
        <v>13.4375</v>
      </c>
      <c r="BB48" s="91"/>
      <c r="BC48" s="400">
        <f t="shared" si="30"/>
        <v>9.4375</v>
      </c>
      <c r="BD48" s="400">
        <f t="shared" si="30"/>
        <v>19.4375</v>
      </c>
    </row>
    <row r="49" spans="1:56" s="80" customFormat="1" ht="16.5" customHeight="1" x14ac:dyDescent="0.25">
      <c r="E49" s="81" t="s">
        <v>65</v>
      </c>
      <c r="F49" s="81"/>
      <c r="O49" s="82"/>
      <c r="AA49" s="219"/>
      <c r="AB49" s="219"/>
      <c r="AP49" s="213">
        <f t="shared" si="26"/>
        <v>15.5</v>
      </c>
      <c r="AQ49" s="213">
        <f t="shared" si="26"/>
        <v>43.5</v>
      </c>
      <c r="AR49" s="91"/>
      <c r="AS49" s="214">
        <f t="shared" si="27"/>
        <v>10.125</v>
      </c>
      <c r="AT49" s="214">
        <f t="shared" si="27"/>
        <v>14.5</v>
      </c>
      <c r="AU49" s="135">
        <f t="shared" si="27"/>
        <v>31.5</v>
      </c>
      <c r="AV49" s="91"/>
      <c r="AW49" s="130">
        <f t="shared" si="28"/>
        <v>9.5</v>
      </c>
      <c r="AX49" s="130">
        <f t="shared" si="28"/>
        <v>13.5</v>
      </c>
      <c r="AY49" s="91"/>
      <c r="AZ49" s="215">
        <f t="shared" si="29"/>
        <v>16.5</v>
      </c>
      <c r="BA49" s="215">
        <f t="shared" si="29"/>
        <v>13.5</v>
      </c>
      <c r="BB49" s="91"/>
      <c r="BC49" s="400">
        <f t="shared" si="30"/>
        <v>9.5</v>
      </c>
      <c r="BD49" s="400">
        <f t="shared" si="30"/>
        <v>19.5</v>
      </c>
    </row>
    <row r="50" spans="1:56" s="3" customFormat="1" ht="15.75" thickBot="1" x14ac:dyDescent="0.3">
      <c r="E50" s="78"/>
      <c r="F50" s="1" t="str">
        <f>CONCATENATE("• ",'Division Details'!$B$20)</f>
        <v>• 12 Business days + transit</v>
      </c>
      <c r="H50" s="22"/>
      <c r="I50" s="1"/>
      <c r="J50" s="1"/>
      <c r="K50" s="1"/>
      <c r="L50" s="1"/>
      <c r="M50" s="1"/>
      <c r="N50" s="1"/>
      <c r="O50" s="23"/>
      <c r="AA50" s="217"/>
      <c r="AB50" s="217"/>
      <c r="AJ50" s="42"/>
      <c r="AP50" s="213">
        <f t="shared" si="26"/>
        <v>15.5625</v>
      </c>
      <c r="AQ50" s="213">
        <f t="shared" si="26"/>
        <v>43.5625</v>
      </c>
      <c r="AR50" s="91"/>
      <c r="AS50" s="214">
        <f t="shared" si="27"/>
        <v>10.1875</v>
      </c>
      <c r="AT50" s="214">
        <f t="shared" si="27"/>
        <v>14.5625</v>
      </c>
      <c r="AU50" s="135">
        <f t="shared" si="27"/>
        <v>31.5625</v>
      </c>
      <c r="AV50" s="91"/>
      <c r="AW50" s="130">
        <f t="shared" si="28"/>
        <v>9.5625</v>
      </c>
      <c r="AX50" s="130">
        <f t="shared" si="28"/>
        <v>13.5625</v>
      </c>
      <c r="AY50" s="91"/>
      <c r="AZ50" s="215">
        <f t="shared" si="29"/>
        <v>16.5625</v>
      </c>
      <c r="BA50" s="215">
        <f t="shared" si="29"/>
        <v>13.5625</v>
      </c>
      <c r="BB50" s="91"/>
      <c r="BC50" s="400">
        <f t="shared" si="30"/>
        <v>9.5625</v>
      </c>
      <c r="BD50" s="400">
        <f t="shared" si="30"/>
        <v>19.5625</v>
      </c>
    </row>
    <row r="51" spans="1:56" ht="18" hidden="1" customHeight="1" thickBot="1" x14ac:dyDescent="0.3">
      <c r="E51" s="78" t="s">
        <v>404</v>
      </c>
      <c r="F51" s="78"/>
      <c r="H51" s="22"/>
      <c r="O51" s="23">
        <f>IF(N25="Unavailable",0,IF(N25="Please Call",0,J25))</f>
        <v>0</v>
      </c>
      <c r="AP51" s="213">
        <f t="shared" si="26"/>
        <v>15.625</v>
      </c>
      <c r="AQ51" s="213">
        <f t="shared" si="26"/>
        <v>43.625</v>
      </c>
      <c r="AR51" s="91"/>
      <c r="AS51" s="214">
        <f t="shared" si="27"/>
        <v>10.25</v>
      </c>
      <c r="AT51" s="214">
        <f t="shared" si="27"/>
        <v>14.625</v>
      </c>
      <c r="AU51" s="135">
        <f t="shared" si="27"/>
        <v>31.625</v>
      </c>
      <c r="AV51" s="91"/>
      <c r="AW51" s="130">
        <f t="shared" si="28"/>
        <v>9.625</v>
      </c>
      <c r="AX51" s="130">
        <f t="shared" si="28"/>
        <v>13.625</v>
      </c>
      <c r="AY51" s="91"/>
      <c r="AZ51" s="215">
        <f t="shared" si="29"/>
        <v>16.625</v>
      </c>
      <c r="BA51" s="215">
        <f t="shared" si="29"/>
        <v>13.625</v>
      </c>
      <c r="BB51" s="91"/>
      <c r="BC51" s="400">
        <f t="shared" si="30"/>
        <v>9.625</v>
      </c>
      <c r="BD51" s="400">
        <f t="shared" si="30"/>
        <v>19.625</v>
      </c>
    </row>
    <row r="52" spans="1:56" ht="17.25" customHeight="1" thickBot="1" x14ac:dyDescent="0.3">
      <c r="E52" s="20" t="str">
        <f>CONCATENATE("• Freight: ",'Division Details'!$B$22)</f>
        <v>• Freight: $25.00 per panel on orders less than $2,500</v>
      </c>
      <c r="F52" s="20"/>
      <c r="O52" s="23">
        <f>IF(N37="Unavailable",0,IF(N37="Please Call",0,J37))</f>
        <v>0</v>
      </c>
      <c r="AD52" s="41" t="s">
        <v>446</v>
      </c>
      <c r="AP52" s="213">
        <f t="shared" si="26"/>
        <v>15.6875</v>
      </c>
      <c r="AQ52" s="213">
        <f t="shared" si="26"/>
        <v>43.6875</v>
      </c>
      <c r="AR52" s="91"/>
      <c r="AS52" s="214">
        <f t="shared" si="27"/>
        <v>10.3125</v>
      </c>
      <c r="AT52" s="214">
        <f t="shared" si="27"/>
        <v>14.6875</v>
      </c>
      <c r="AU52" s="135">
        <f t="shared" si="27"/>
        <v>31.6875</v>
      </c>
      <c r="AV52" s="91"/>
      <c r="AW52" s="130">
        <f t="shared" si="28"/>
        <v>9.6875</v>
      </c>
      <c r="AX52" s="130">
        <f t="shared" si="28"/>
        <v>13.6875</v>
      </c>
      <c r="AY52" s="91"/>
      <c r="AZ52" s="215">
        <f t="shared" si="29"/>
        <v>16.6875</v>
      </c>
      <c r="BA52" s="215">
        <f t="shared" si="29"/>
        <v>13.6875</v>
      </c>
      <c r="BB52" s="91"/>
      <c r="BC52" s="400">
        <f t="shared" si="30"/>
        <v>9.6875</v>
      </c>
      <c r="BD52" s="400">
        <f t="shared" si="30"/>
        <v>19.6875</v>
      </c>
    </row>
    <row r="53" spans="1:56" ht="21.75" customHeight="1" x14ac:dyDescent="0.25">
      <c r="E53" s="20" t="s">
        <v>20</v>
      </c>
      <c r="F53" s="20"/>
      <c r="O53" s="23">
        <f>IF(N38="Unavailable",0,IF(N38="Please Call",0,J38))</f>
        <v>0</v>
      </c>
      <c r="AD53" s="37" t="s">
        <v>13</v>
      </c>
      <c r="AE53" s="68"/>
      <c r="AP53" s="213">
        <f t="shared" si="26"/>
        <v>15.75</v>
      </c>
      <c r="AQ53" s="213">
        <f t="shared" si="26"/>
        <v>43.75</v>
      </c>
      <c r="AR53" s="91"/>
      <c r="AS53" s="214">
        <f t="shared" si="27"/>
        <v>10.375</v>
      </c>
      <c r="AT53" s="214">
        <f t="shared" si="27"/>
        <v>14.75</v>
      </c>
      <c r="AU53" s="135">
        <f t="shared" si="27"/>
        <v>31.75</v>
      </c>
      <c r="AV53" s="91"/>
      <c r="AW53" s="130">
        <f t="shared" si="28"/>
        <v>9.75</v>
      </c>
      <c r="AX53" s="130">
        <f t="shared" si="28"/>
        <v>13.75</v>
      </c>
      <c r="AY53" s="91"/>
      <c r="AZ53" s="215">
        <f t="shared" si="29"/>
        <v>16.75</v>
      </c>
      <c r="BA53" s="215">
        <f t="shared" si="29"/>
        <v>13.75</v>
      </c>
      <c r="BB53" s="91"/>
      <c r="BC53" s="400">
        <f t="shared" si="30"/>
        <v>9.75</v>
      </c>
      <c r="BD53" s="400">
        <f t="shared" si="30"/>
        <v>19.75</v>
      </c>
    </row>
    <row r="54" spans="1:56" ht="15" x14ac:dyDescent="0.25">
      <c r="AD54" s="38" t="s">
        <v>11</v>
      </c>
      <c r="AE54" s="68"/>
      <c r="AP54" s="213">
        <f t="shared" si="26"/>
        <v>15.8125</v>
      </c>
      <c r="AQ54" s="213">
        <f t="shared" si="26"/>
        <v>43.8125</v>
      </c>
      <c r="AR54" s="91"/>
      <c r="AS54" s="214">
        <f t="shared" si="27"/>
        <v>10.4375</v>
      </c>
      <c r="AT54" s="214">
        <f t="shared" si="27"/>
        <v>14.8125</v>
      </c>
      <c r="AU54" s="135">
        <f t="shared" si="27"/>
        <v>31.8125</v>
      </c>
      <c r="AV54" s="91"/>
      <c r="AW54" s="130">
        <f t="shared" si="28"/>
        <v>9.8125</v>
      </c>
      <c r="AX54" s="130">
        <f t="shared" si="28"/>
        <v>13.8125</v>
      </c>
      <c r="AY54" s="91"/>
      <c r="AZ54" s="215">
        <f t="shared" si="29"/>
        <v>16.8125</v>
      </c>
      <c r="BA54" s="215">
        <f t="shared" si="29"/>
        <v>13.8125</v>
      </c>
      <c r="BB54" s="91"/>
      <c r="BC54" s="400">
        <f t="shared" si="30"/>
        <v>9.8125</v>
      </c>
      <c r="BD54" s="400">
        <f t="shared" si="30"/>
        <v>19.8125</v>
      </c>
    </row>
    <row r="55" spans="1:56" ht="15.75" thickBot="1" x14ac:dyDescent="0.3">
      <c r="A55" s="8" t="str">
        <f>'Division Details'!$B$10</f>
        <v>Send Orders to:  Diane Spuhler via fax (615) 452-0283 or email diane.spuhler@western-reflections.com</v>
      </c>
      <c r="B55" s="19"/>
      <c r="C55" s="8"/>
      <c r="D55" s="8"/>
      <c r="E55" s="8"/>
      <c r="F55" s="8"/>
      <c r="G55" s="8"/>
      <c r="H55" s="8"/>
      <c r="I55" s="8"/>
      <c r="J55" s="8"/>
      <c r="K55" s="8"/>
      <c r="L55" s="8"/>
      <c r="M55" s="8"/>
      <c r="N55" s="8"/>
      <c r="O55" s="8"/>
      <c r="AD55" s="40" t="s">
        <v>25</v>
      </c>
      <c r="AE55" s="68"/>
      <c r="AP55" s="213">
        <f t="shared" si="26"/>
        <v>15.875</v>
      </c>
      <c r="AQ55" s="213">
        <f t="shared" si="26"/>
        <v>43.875</v>
      </c>
      <c r="AR55" s="91"/>
      <c r="AS55" s="214">
        <f t="shared" si="27"/>
        <v>10.5</v>
      </c>
      <c r="AT55" s="214">
        <f t="shared" si="27"/>
        <v>14.875</v>
      </c>
      <c r="AU55" s="135">
        <f t="shared" si="27"/>
        <v>31.875</v>
      </c>
      <c r="AV55" s="91"/>
      <c r="AW55" s="130">
        <f t="shared" si="28"/>
        <v>9.875</v>
      </c>
      <c r="AX55" s="130">
        <f t="shared" si="28"/>
        <v>13.875</v>
      </c>
      <c r="AY55" s="91"/>
      <c r="AZ55" s="215">
        <f t="shared" si="29"/>
        <v>16.875</v>
      </c>
      <c r="BA55" s="215">
        <f t="shared" si="29"/>
        <v>13.875</v>
      </c>
      <c r="BB55" s="91"/>
      <c r="BC55" s="400">
        <f t="shared" si="30"/>
        <v>9.875</v>
      </c>
      <c r="BD55" s="400">
        <f t="shared" si="30"/>
        <v>19.875</v>
      </c>
    </row>
    <row r="56" spans="1:56" ht="7.5" customHeight="1" thickBot="1" x14ac:dyDescent="0.3">
      <c r="AE56" s="68"/>
      <c r="AP56" s="213">
        <f t="shared" si="26"/>
        <v>15.9375</v>
      </c>
      <c r="AQ56" s="213">
        <f t="shared" si="26"/>
        <v>43.9375</v>
      </c>
      <c r="AR56" s="91"/>
      <c r="AS56" s="214">
        <f t="shared" si="27"/>
        <v>10.5625</v>
      </c>
      <c r="AT56" s="214">
        <f t="shared" si="27"/>
        <v>14.9375</v>
      </c>
      <c r="AU56" s="135">
        <f t="shared" si="27"/>
        <v>31.9375</v>
      </c>
      <c r="AV56" s="91"/>
      <c r="AW56" s="130">
        <f t="shared" si="28"/>
        <v>9.9375</v>
      </c>
      <c r="AX56" s="130">
        <f t="shared" si="28"/>
        <v>13.9375</v>
      </c>
      <c r="AY56" s="91"/>
      <c r="AZ56" s="215">
        <f t="shared" si="29"/>
        <v>16.9375</v>
      </c>
      <c r="BA56" s="215">
        <f t="shared" si="29"/>
        <v>13.9375</v>
      </c>
      <c r="BB56" s="91"/>
      <c r="BC56" s="400">
        <f t="shared" si="30"/>
        <v>9.9375</v>
      </c>
      <c r="BD56" s="400">
        <f t="shared" si="30"/>
        <v>19.9375</v>
      </c>
    </row>
    <row r="57" spans="1:56" s="24" customFormat="1" ht="16.5" customHeight="1" thickBot="1" x14ac:dyDescent="0.3">
      <c r="A57" s="8" t="s">
        <v>58</v>
      </c>
      <c r="B57" s="8"/>
      <c r="C57" s="8"/>
      <c r="D57" s="8"/>
      <c r="E57" s="8"/>
      <c r="F57" s="8"/>
      <c r="G57" s="8"/>
      <c r="H57" s="8"/>
      <c r="I57" s="8"/>
      <c r="J57" s="8"/>
      <c r="K57" s="8"/>
      <c r="L57" s="8"/>
      <c r="M57" s="8"/>
      <c r="N57" s="8"/>
      <c r="O57" s="8"/>
      <c r="AA57" s="220"/>
      <c r="AB57" s="220"/>
      <c r="AD57" s="41" t="s">
        <v>918</v>
      </c>
      <c r="AE57" s="48" t="s">
        <v>43</v>
      </c>
      <c r="AJ57" s="52"/>
      <c r="AP57" s="213">
        <f t="shared" si="26"/>
        <v>16</v>
      </c>
      <c r="AQ57" s="213">
        <f t="shared" si="26"/>
        <v>44</v>
      </c>
      <c r="AR57" s="91"/>
      <c r="AS57" s="214">
        <f t="shared" si="27"/>
        <v>10.625</v>
      </c>
      <c r="AT57" s="214">
        <f t="shared" si="27"/>
        <v>15</v>
      </c>
      <c r="AU57" s="135">
        <f t="shared" si="27"/>
        <v>32</v>
      </c>
      <c r="AV57" s="91"/>
      <c r="AW57" s="130">
        <f t="shared" si="28"/>
        <v>10</v>
      </c>
      <c r="AX57" s="130">
        <f t="shared" si="28"/>
        <v>14</v>
      </c>
      <c r="AY57" s="91"/>
      <c r="AZ57" s="215">
        <f t="shared" si="29"/>
        <v>17</v>
      </c>
      <c r="BA57" s="215">
        <f t="shared" si="29"/>
        <v>14</v>
      </c>
      <c r="BB57" s="91"/>
      <c r="BC57" s="400">
        <f t="shared" si="30"/>
        <v>10</v>
      </c>
      <c r="BD57" s="400">
        <f t="shared" si="30"/>
        <v>20</v>
      </c>
    </row>
    <row r="58" spans="1:56" s="13" customFormat="1" ht="15" x14ac:dyDescent="0.25">
      <c r="A58" s="260" t="str">
        <f>CONCATENATE("Phone: ",'Division Details'!B14,"             Email: ",'Division Details'!$B$15)</f>
        <v>Phone: (615) 230-4342             Email: ken.jordan@odl.com</v>
      </c>
      <c r="B58" s="260"/>
      <c r="C58" s="261"/>
      <c r="D58" s="261"/>
      <c r="E58" s="261"/>
      <c r="F58" s="261"/>
      <c r="G58" s="261"/>
      <c r="H58" s="261"/>
      <c r="I58" s="261"/>
      <c r="J58" s="261"/>
      <c r="K58" s="261"/>
      <c r="L58" s="261"/>
      <c r="M58" s="261"/>
      <c r="N58" s="261"/>
      <c r="O58" s="261"/>
      <c r="AA58" s="262"/>
      <c r="AB58" s="262"/>
      <c r="AD58" s="263" t="s">
        <v>24</v>
      </c>
      <c r="AE58" s="264" t="s">
        <v>36</v>
      </c>
      <c r="AJ58" s="265"/>
      <c r="AP58" s="213">
        <f t="shared" ref="AP58:AQ73" si="31">AP57+0.0625</f>
        <v>16.0625</v>
      </c>
      <c r="AQ58" s="213">
        <f t="shared" si="31"/>
        <v>44.0625</v>
      </c>
      <c r="AR58" s="91"/>
      <c r="AS58" s="214">
        <f t="shared" ref="AS58:AU73" si="32">AS57+0.0625</f>
        <v>10.6875</v>
      </c>
      <c r="AT58" s="214">
        <f t="shared" si="32"/>
        <v>15.0625</v>
      </c>
      <c r="AU58" s="135">
        <f t="shared" si="32"/>
        <v>32.0625</v>
      </c>
      <c r="AV58" s="91"/>
      <c r="AW58" s="130">
        <f t="shared" ref="AW58:AX73" si="33">AW57+0.0625</f>
        <v>10.0625</v>
      </c>
      <c r="AX58" s="130">
        <f t="shared" si="33"/>
        <v>14.0625</v>
      </c>
      <c r="AY58" s="91"/>
      <c r="AZ58" s="215">
        <f t="shared" ref="AZ58:BA73" si="34">AZ57+0.0625</f>
        <v>17.0625</v>
      </c>
      <c r="BA58" s="215">
        <f t="shared" si="34"/>
        <v>14.0625</v>
      </c>
      <c r="BB58" s="91"/>
      <c r="BC58" s="400">
        <f t="shared" ref="BC58:BD73" si="35">BC57+0.0625</f>
        <v>10.0625</v>
      </c>
      <c r="BD58" s="400">
        <f t="shared" si="35"/>
        <v>20.0625</v>
      </c>
    </row>
    <row r="59" spans="1:56" ht="15" x14ac:dyDescent="0.25">
      <c r="AD59" s="38" t="s">
        <v>26</v>
      </c>
      <c r="AE59" s="44" t="s">
        <v>37</v>
      </c>
      <c r="AP59" s="213">
        <f t="shared" si="31"/>
        <v>16.125</v>
      </c>
      <c r="AQ59" s="213">
        <f t="shared" si="31"/>
        <v>44.125</v>
      </c>
      <c r="AR59" s="91"/>
      <c r="AS59" s="214">
        <f t="shared" si="32"/>
        <v>10.75</v>
      </c>
      <c r="AT59" s="214">
        <f t="shared" si="32"/>
        <v>15.125</v>
      </c>
      <c r="AU59" s="135">
        <f t="shared" si="32"/>
        <v>32.125</v>
      </c>
      <c r="AV59" s="91"/>
      <c r="AW59" s="130">
        <f t="shared" si="33"/>
        <v>10.125</v>
      </c>
      <c r="AX59" s="130">
        <f t="shared" si="33"/>
        <v>14.125</v>
      </c>
      <c r="AY59" s="91"/>
      <c r="AZ59" s="215">
        <f t="shared" si="34"/>
        <v>17.125</v>
      </c>
      <c r="BA59" s="215">
        <f t="shared" si="34"/>
        <v>14.125</v>
      </c>
      <c r="BB59" s="91"/>
      <c r="BC59" s="400">
        <f t="shared" si="35"/>
        <v>10.125</v>
      </c>
      <c r="BD59" s="400">
        <f t="shared" si="35"/>
        <v>20.125</v>
      </c>
    </row>
    <row r="60" spans="1:56" ht="12" customHeight="1" x14ac:dyDescent="0.25">
      <c r="AD60" s="38" t="s">
        <v>27</v>
      </c>
      <c r="AE60" s="44" t="s">
        <v>37</v>
      </c>
      <c r="AP60" s="213">
        <f t="shared" si="31"/>
        <v>16.1875</v>
      </c>
      <c r="AQ60" s="213">
        <f t="shared" si="31"/>
        <v>44.1875</v>
      </c>
      <c r="AR60" s="91"/>
      <c r="AS60" s="214">
        <f t="shared" si="32"/>
        <v>10.8125</v>
      </c>
      <c r="AT60" s="214">
        <f t="shared" si="32"/>
        <v>15.1875</v>
      </c>
      <c r="AU60" s="135">
        <f t="shared" si="32"/>
        <v>32.1875</v>
      </c>
      <c r="AV60" s="91"/>
      <c r="AW60" s="130">
        <f t="shared" si="33"/>
        <v>10.1875</v>
      </c>
      <c r="AX60" s="130">
        <f t="shared" si="33"/>
        <v>14.1875</v>
      </c>
      <c r="AY60" s="91"/>
      <c r="AZ60" s="215">
        <f t="shared" si="34"/>
        <v>17.1875</v>
      </c>
      <c r="BA60" s="215">
        <f t="shared" si="34"/>
        <v>14.1875</v>
      </c>
      <c r="BB60" s="91"/>
      <c r="BC60" s="400">
        <f t="shared" si="35"/>
        <v>10.1875</v>
      </c>
      <c r="BD60" s="400">
        <f t="shared" si="35"/>
        <v>20.1875</v>
      </c>
    </row>
    <row r="61" spans="1:56" ht="15" x14ac:dyDescent="0.25">
      <c r="AD61" s="104" t="s">
        <v>354</v>
      </c>
      <c r="AE61" s="105" t="s">
        <v>356</v>
      </c>
      <c r="AP61" s="213">
        <f t="shared" si="31"/>
        <v>16.25</v>
      </c>
      <c r="AQ61" s="213">
        <f t="shared" si="31"/>
        <v>44.25</v>
      </c>
      <c r="AR61" s="91"/>
      <c r="AS61" s="214">
        <f t="shared" si="32"/>
        <v>10.875</v>
      </c>
      <c r="AT61" s="214">
        <f t="shared" si="32"/>
        <v>15.25</v>
      </c>
      <c r="AU61" s="135">
        <f t="shared" si="32"/>
        <v>32.25</v>
      </c>
      <c r="AV61" s="91"/>
      <c r="AW61" s="130">
        <f t="shared" si="33"/>
        <v>10.25</v>
      </c>
      <c r="AX61" s="130">
        <f t="shared" si="33"/>
        <v>14.25</v>
      </c>
      <c r="AY61" s="91"/>
      <c r="AZ61" s="215">
        <f t="shared" si="34"/>
        <v>17.25</v>
      </c>
      <c r="BA61" s="215">
        <f t="shared" si="34"/>
        <v>14.25</v>
      </c>
      <c r="BB61" s="91"/>
      <c r="BC61" s="400">
        <f t="shared" si="35"/>
        <v>10.25</v>
      </c>
      <c r="BD61" s="400">
        <f t="shared" si="35"/>
        <v>20.25</v>
      </c>
    </row>
    <row r="62" spans="1:56" ht="15" x14ac:dyDescent="0.25">
      <c r="A62" s="25" t="s">
        <v>21</v>
      </c>
      <c r="B62" s="19"/>
      <c r="C62" s="25"/>
      <c r="D62" s="25"/>
      <c r="E62" s="25"/>
      <c r="F62" s="25"/>
      <c r="G62" s="25"/>
      <c r="H62" s="25"/>
      <c r="I62" s="25"/>
      <c r="J62" s="25"/>
      <c r="K62" s="25"/>
      <c r="L62" s="25"/>
      <c r="M62" s="25"/>
      <c r="N62" s="25"/>
      <c r="O62" s="25"/>
      <c r="AD62" s="39" t="s">
        <v>28</v>
      </c>
      <c r="AE62" s="44" t="s">
        <v>38</v>
      </c>
      <c r="AP62" s="213">
        <f t="shared" si="31"/>
        <v>16.3125</v>
      </c>
      <c r="AQ62" s="213">
        <f t="shared" si="31"/>
        <v>44.3125</v>
      </c>
      <c r="AR62" s="91"/>
      <c r="AS62" s="214">
        <f t="shared" si="32"/>
        <v>10.9375</v>
      </c>
      <c r="AT62" s="214">
        <f t="shared" si="32"/>
        <v>15.3125</v>
      </c>
      <c r="AU62" s="135">
        <f t="shared" si="32"/>
        <v>32.3125</v>
      </c>
      <c r="AV62" s="91"/>
      <c r="AW62" s="130">
        <f t="shared" si="33"/>
        <v>10.3125</v>
      </c>
      <c r="AX62" s="130">
        <f t="shared" si="33"/>
        <v>14.3125</v>
      </c>
      <c r="AY62" s="91"/>
      <c r="AZ62" s="215">
        <f t="shared" si="34"/>
        <v>17.3125</v>
      </c>
      <c r="BA62" s="215">
        <f t="shared" si="34"/>
        <v>14.3125</v>
      </c>
      <c r="BB62" s="91"/>
      <c r="BC62" s="400">
        <f t="shared" si="35"/>
        <v>10.3125</v>
      </c>
      <c r="BD62" s="400">
        <f t="shared" si="35"/>
        <v>20.3125</v>
      </c>
    </row>
    <row r="63" spans="1:56" ht="15" x14ac:dyDescent="0.25">
      <c r="A63" s="25"/>
      <c r="B63" s="19"/>
      <c r="C63" s="25"/>
      <c r="D63" s="25"/>
      <c r="E63" s="25"/>
      <c r="F63" s="25"/>
      <c r="G63" s="25"/>
      <c r="H63" s="25"/>
      <c r="I63" s="25"/>
      <c r="J63" s="25"/>
      <c r="K63" s="25"/>
      <c r="L63" s="25"/>
      <c r="M63" s="25"/>
      <c r="N63" s="25"/>
      <c r="O63" s="25"/>
      <c r="AD63" s="39" t="s">
        <v>29</v>
      </c>
      <c r="AE63" s="44" t="s">
        <v>39</v>
      </c>
      <c r="AP63" s="213">
        <f t="shared" si="31"/>
        <v>16.375</v>
      </c>
      <c r="AQ63" s="213">
        <f t="shared" si="31"/>
        <v>44.375</v>
      </c>
      <c r="AR63" s="91"/>
      <c r="AS63" s="214">
        <f t="shared" si="32"/>
        <v>11</v>
      </c>
      <c r="AT63" s="214">
        <f t="shared" si="32"/>
        <v>15.375</v>
      </c>
      <c r="AU63" s="135">
        <f t="shared" si="32"/>
        <v>32.375</v>
      </c>
      <c r="AV63" s="91"/>
      <c r="AW63" s="130">
        <f t="shared" si="33"/>
        <v>10.375</v>
      </c>
      <c r="AX63" s="130">
        <f t="shared" si="33"/>
        <v>14.375</v>
      </c>
      <c r="AY63" s="91"/>
      <c r="AZ63" s="215">
        <f t="shared" si="34"/>
        <v>17.375</v>
      </c>
      <c r="BA63" s="215">
        <f t="shared" si="34"/>
        <v>14.375</v>
      </c>
      <c r="BB63" s="91"/>
      <c r="BC63" s="400">
        <f t="shared" si="35"/>
        <v>10.375</v>
      </c>
      <c r="BD63" s="400">
        <f t="shared" si="35"/>
        <v>20.375</v>
      </c>
    </row>
    <row r="64" spans="1:56" ht="15" x14ac:dyDescent="0.25">
      <c r="A64" s="25"/>
      <c r="B64" s="19"/>
      <c r="C64" s="25"/>
      <c r="D64" s="25"/>
      <c r="E64" s="25"/>
      <c r="F64" s="25"/>
      <c r="G64" s="25"/>
      <c r="H64" s="25"/>
      <c r="I64" s="25"/>
      <c r="J64" s="25"/>
      <c r="K64" s="25"/>
      <c r="L64" s="25"/>
      <c r="M64" s="25"/>
      <c r="N64" s="25"/>
      <c r="O64" s="25"/>
      <c r="AD64" s="39" t="s">
        <v>30</v>
      </c>
      <c r="AE64" s="44" t="s">
        <v>39</v>
      </c>
      <c r="AP64" s="213">
        <f t="shared" si="31"/>
        <v>16.4375</v>
      </c>
      <c r="AQ64" s="213">
        <f t="shared" si="31"/>
        <v>44.4375</v>
      </c>
      <c r="AR64" s="91"/>
      <c r="AS64" s="214">
        <f t="shared" si="32"/>
        <v>11.0625</v>
      </c>
      <c r="AT64" s="214">
        <f t="shared" si="32"/>
        <v>15.4375</v>
      </c>
      <c r="AU64" s="135">
        <f t="shared" si="32"/>
        <v>32.4375</v>
      </c>
      <c r="AV64" s="91"/>
      <c r="AW64" s="130">
        <f t="shared" si="33"/>
        <v>10.4375</v>
      </c>
      <c r="AX64" s="130">
        <f t="shared" si="33"/>
        <v>14.4375</v>
      </c>
      <c r="AY64" s="91"/>
      <c r="AZ64" s="215">
        <f t="shared" si="34"/>
        <v>17.4375</v>
      </c>
      <c r="BA64" s="215">
        <f t="shared" si="34"/>
        <v>14.4375</v>
      </c>
      <c r="BB64" s="91"/>
      <c r="BC64" s="400">
        <f t="shared" si="35"/>
        <v>10.4375</v>
      </c>
      <c r="BD64" s="400">
        <f t="shared" si="35"/>
        <v>20.4375</v>
      </c>
    </row>
    <row r="65" spans="27:56" s="3" customFormat="1" ht="15" x14ac:dyDescent="0.25">
      <c r="AA65" s="217"/>
      <c r="AB65" s="217"/>
      <c r="AD65" s="104" t="s">
        <v>355</v>
      </c>
      <c r="AE65" s="105" t="s">
        <v>357</v>
      </c>
      <c r="AJ65" s="42"/>
      <c r="AP65" s="213">
        <f t="shared" si="31"/>
        <v>16.5</v>
      </c>
      <c r="AQ65" s="213">
        <f t="shared" si="31"/>
        <v>44.5</v>
      </c>
      <c r="AR65" s="91"/>
      <c r="AS65" s="214">
        <f t="shared" si="32"/>
        <v>11.125</v>
      </c>
      <c r="AT65" s="214">
        <f t="shared" si="32"/>
        <v>15.5</v>
      </c>
      <c r="AU65" s="135">
        <f t="shared" si="32"/>
        <v>32.5</v>
      </c>
      <c r="AV65" s="91"/>
      <c r="AW65" s="130">
        <f t="shared" si="33"/>
        <v>10.5</v>
      </c>
      <c r="AX65" s="130">
        <f t="shared" si="33"/>
        <v>14.5</v>
      </c>
      <c r="AY65" s="91"/>
      <c r="AZ65" s="215">
        <f t="shared" si="34"/>
        <v>17.5</v>
      </c>
      <c r="BA65" s="215">
        <f t="shared" si="34"/>
        <v>14.5</v>
      </c>
      <c r="BB65" s="91"/>
      <c r="BC65" s="400">
        <f t="shared" si="35"/>
        <v>10.5</v>
      </c>
      <c r="BD65" s="400">
        <f t="shared" si="35"/>
        <v>20.5</v>
      </c>
    </row>
    <row r="66" spans="27:56" s="3" customFormat="1" ht="15" x14ac:dyDescent="0.25">
      <c r="AA66" s="217"/>
      <c r="AB66" s="217"/>
      <c r="AD66" s="38" t="s">
        <v>31</v>
      </c>
      <c r="AE66" s="44" t="s">
        <v>40</v>
      </c>
      <c r="AJ66" s="42"/>
      <c r="AP66" s="213">
        <f t="shared" si="31"/>
        <v>16.5625</v>
      </c>
      <c r="AQ66" s="213">
        <f t="shared" si="31"/>
        <v>44.5625</v>
      </c>
      <c r="AR66" s="91"/>
      <c r="AS66" s="214">
        <f t="shared" si="32"/>
        <v>11.1875</v>
      </c>
      <c r="AT66" s="214">
        <f t="shared" si="32"/>
        <v>15.5625</v>
      </c>
      <c r="AU66" s="135">
        <f t="shared" si="32"/>
        <v>32.5625</v>
      </c>
      <c r="AV66" s="91"/>
      <c r="AW66" s="130">
        <f t="shared" si="33"/>
        <v>10.5625</v>
      </c>
      <c r="AX66" s="130">
        <f t="shared" si="33"/>
        <v>14.5625</v>
      </c>
      <c r="AY66" s="91"/>
      <c r="AZ66" s="215">
        <f t="shared" si="34"/>
        <v>17.5625</v>
      </c>
      <c r="BA66" s="215">
        <f t="shared" si="34"/>
        <v>14.5625</v>
      </c>
      <c r="BB66" s="91"/>
      <c r="BC66" s="400">
        <f t="shared" si="35"/>
        <v>10.5625</v>
      </c>
      <c r="BD66" s="400">
        <f t="shared" si="35"/>
        <v>20.5625</v>
      </c>
    </row>
    <row r="67" spans="27:56" s="3" customFormat="1" ht="15" x14ac:dyDescent="0.25">
      <c r="AA67" s="217"/>
      <c r="AB67" s="217"/>
      <c r="AD67" s="201" t="s">
        <v>221</v>
      </c>
      <c r="AE67" s="105" t="s">
        <v>224</v>
      </c>
      <c r="AJ67" s="42"/>
      <c r="AP67" s="213">
        <f t="shared" si="31"/>
        <v>16.625</v>
      </c>
      <c r="AQ67" s="213">
        <f t="shared" si="31"/>
        <v>44.625</v>
      </c>
      <c r="AR67" s="91"/>
      <c r="AS67" s="214">
        <f t="shared" si="32"/>
        <v>11.25</v>
      </c>
      <c r="AT67" s="214">
        <f t="shared" si="32"/>
        <v>15.625</v>
      </c>
      <c r="AU67" s="135">
        <f t="shared" si="32"/>
        <v>32.625</v>
      </c>
      <c r="AV67" s="91"/>
      <c r="AW67" s="130">
        <f t="shared" si="33"/>
        <v>10.625</v>
      </c>
      <c r="AX67" s="130">
        <f t="shared" si="33"/>
        <v>14.625</v>
      </c>
      <c r="AY67" s="91"/>
      <c r="AZ67" s="215">
        <f t="shared" si="34"/>
        <v>17.625</v>
      </c>
      <c r="BA67" s="215">
        <f t="shared" si="34"/>
        <v>14.625</v>
      </c>
      <c r="BB67" s="91"/>
      <c r="BC67" s="400">
        <f t="shared" si="35"/>
        <v>10.625</v>
      </c>
      <c r="BD67" s="400">
        <f t="shared" si="35"/>
        <v>20.625</v>
      </c>
    </row>
    <row r="68" spans="27:56" s="3" customFormat="1" ht="15" x14ac:dyDescent="0.25">
      <c r="AA68" s="217"/>
      <c r="AB68" s="217"/>
      <c r="AD68" s="104" t="s">
        <v>222</v>
      </c>
      <c r="AE68" s="105" t="s">
        <v>225</v>
      </c>
      <c r="AJ68" s="42"/>
      <c r="AP68" s="213">
        <f t="shared" si="31"/>
        <v>16.6875</v>
      </c>
      <c r="AQ68" s="213">
        <f t="shared" si="31"/>
        <v>44.6875</v>
      </c>
      <c r="AR68" s="91"/>
      <c r="AS68" s="214">
        <f t="shared" si="32"/>
        <v>11.3125</v>
      </c>
      <c r="AT68" s="214">
        <f t="shared" si="32"/>
        <v>15.6875</v>
      </c>
      <c r="AU68" s="135">
        <f t="shared" si="32"/>
        <v>32.6875</v>
      </c>
      <c r="AV68" s="91"/>
      <c r="AW68" s="130">
        <f t="shared" si="33"/>
        <v>10.6875</v>
      </c>
      <c r="AX68" s="130">
        <f t="shared" si="33"/>
        <v>14.6875</v>
      </c>
      <c r="AY68" s="91"/>
      <c r="AZ68" s="215">
        <f t="shared" si="34"/>
        <v>17.6875</v>
      </c>
      <c r="BA68" s="215">
        <f t="shared" si="34"/>
        <v>14.6875</v>
      </c>
      <c r="BB68" s="91"/>
      <c r="BC68" s="400">
        <f t="shared" si="35"/>
        <v>10.6875</v>
      </c>
      <c r="BD68" s="400">
        <f t="shared" si="35"/>
        <v>20.6875</v>
      </c>
    </row>
    <row r="69" spans="27:56" s="3" customFormat="1" ht="15" x14ac:dyDescent="0.25">
      <c r="AA69" s="217"/>
      <c r="AB69" s="217"/>
      <c r="AD69" s="104" t="s">
        <v>242</v>
      </c>
      <c r="AE69" s="105" t="s">
        <v>226</v>
      </c>
      <c r="AJ69" s="42"/>
      <c r="AP69" s="213">
        <f t="shared" si="31"/>
        <v>16.75</v>
      </c>
      <c r="AQ69" s="213">
        <f t="shared" si="31"/>
        <v>44.75</v>
      </c>
      <c r="AR69" s="91"/>
      <c r="AS69" s="214">
        <f t="shared" si="32"/>
        <v>11.375</v>
      </c>
      <c r="AT69" s="214">
        <f t="shared" si="32"/>
        <v>15.75</v>
      </c>
      <c r="AU69" s="135">
        <f t="shared" si="32"/>
        <v>32.75</v>
      </c>
      <c r="AV69" s="91"/>
      <c r="AW69" s="130">
        <f t="shared" si="33"/>
        <v>10.75</v>
      </c>
      <c r="AX69" s="130">
        <f t="shared" si="33"/>
        <v>14.75</v>
      </c>
      <c r="AY69" s="91"/>
      <c r="AZ69" s="215">
        <f t="shared" si="34"/>
        <v>17.75</v>
      </c>
      <c r="BA69" s="215">
        <f t="shared" si="34"/>
        <v>14.75</v>
      </c>
      <c r="BB69" s="91"/>
      <c r="BC69" s="400">
        <f t="shared" si="35"/>
        <v>10.75</v>
      </c>
      <c r="BD69" s="400">
        <f t="shared" si="35"/>
        <v>20.75</v>
      </c>
    </row>
    <row r="70" spans="27:56" s="3" customFormat="1" ht="15.75" thickBot="1" x14ac:dyDescent="0.3">
      <c r="AA70" s="217"/>
      <c r="AB70" s="217"/>
      <c r="AD70" s="221" t="s">
        <v>223</v>
      </c>
      <c r="AE70" s="222" t="s">
        <v>227</v>
      </c>
      <c r="AJ70" s="42"/>
      <c r="AP70" s="213">
        <f t="shared" si="31"/>
        <v>16.8125</v>
      </c>
      <c r="AQ70" s="213">
        <f t="shared" si="31"/>
        <v>44.8125</v>
      </c>
      <c r="AR70" s="91"/>
      <c r="AS70" s="214">
        <f t="shared" si="32"/>
        <v>11.4375</v>
      </c>
      <c r="AT70" s="214">
        <f t="shared" si="32"/>
        <v>15.8125</v>
      </c>
      <c r="AU70" s="135">
        <f t="shared" si="32"/>
        <v>32.8125</v>
      </c>
      <c r="AV70" s="91"/>
      <c r="AW70" s="130">
        <f t="shared" si="33"/>
        <v>10.8125</v>
      </c>
      <c r="AX70" s="130">
        <f t="shared" si="33"/>
        <v>14.8125</v>
      </c>
      <c r="AY70" s="91"/>
      <c r="AZ70" s="215">
        <f t="shared" si="34"/>
        <v>17.8125</v>
      </c>
      <c r="BA70" s="215">
        <f t="shared" si="34"/>
        <v>14.8125</v>
      </c>
      <c r="BB70" s="91"/>
      <c r="BC70" s="400">
        <f t="shared" si="35"/>
        <v>10.8125</v>
      </c>
      <c r="BD70" s="400">
        <f t="shared" si="35"/>
        <v>20.8125</v>
      </c>
    </row>
    <row r="71" spans="27:56" s="3" customFormat="1" ht="15.75" thickBot="1" x14ac:dyDescent="0.3">
      <c r="AA71" s="217"/>
      <c r="AB71" s="217"/>
      <c r="AD71" s="41" t="s">
        <v>919</v>
      </c>
      <c r="AJ71" s="42"/>
      <c r="AP71" s="213">
        <f t="shared" si="31"/>
        <v>16.875</v>
      </c>
      <c r="AQ71" s="213">
        <f t="shared" si="31"/>
        <v>44.875</v>
      </c>
      <c r="AR71" s="91"/>
      <c r="AS71" s="214">
        <f t="shared" si="32"/>
        <v>11.5</v>
      </c>
      <c r="AT71" s="214">
        <f t="shared" si="32"/>
        <v>15.875</v>
      </c>
      <c r="AU71" s="135">
        <f t="shared" si="32"/>
        <v>32.875</v>
      </c>
      <c r="AV71" s="91"/>
      <c r="AW71" s="130">
        <f t="shared" si="33"/>
        <v>10.875</v>
      </c>
      <c r="AX71" s="130">
        <f t="shared" si="33"/>
        <v>14.875</v>
      </c>
      <c r="AY71" s="91"/>
      <c r="AZ71" s="215">
        <f t="shared" si="34"/>
        <v>17.875</v>
      </c>
      <c r="BA71" s="215">
        <f t="shared" si="34"/>
        <v>14.875</v>
      </c>
      <c r="BB71" s="91"/>
      <c r="BC71" s="400">
        <f t="shared" si="35"/>
        <v>10.875</v>
      </c>
      <c r="BD71" s="400">
        <f t="shared" si="35"/>
        <v>20.875</v>
      </c>
    </row>
    <row r="72" spans="27:56" s="3" customFormat="1" ht="15" x14ac:dyDescent="0.25">
      <c r="AA72" s="217"/>
      <c r="AB72" s="217"/>
      <c r="AD72" s="223" t="str">
        <f>AD58</f>
        <v>Clear</v>
      </c>
      <c r="AJ72" s="42"/>
      <c r="AP72" s="213">
        <f t="shared" si="31"/>
        <v>16.9375</v>
      </c>
      <c r="AQ72" s="213">
        <f t="shared" si="31"/>
        <v>44.9375</v>
      </c>
      <c r="AR72" s="91"/>
      <c r="AS72" s="214">
        <f t="shared" si="32"/>
        <v>11.5625</v>
      </c>
      <c r="AT72" s="214">
        <f t="shared" si="32"/>
        <v>15.9375</v>
      </c>
      <c r="AU72" s="135">
        <f t="shared" si="32"/>
        <v>32.9375</v>
      </c>
      <c r="AV72" s="91"/>
      <c r="AW72" s="130">
        <f t="shared" si="33"/>
        <v>10.9375</v>
      </c>
      <c r="AX72" s="130">
        <f t="shared" si="33"/>
        <v>14.9375</v>
      </c>
      <c r="AY72" s="91"/>
      <c r="AZ72" s="215">
        <f t="shared" si="34"/>
        <v>17.9375</v>
      </c>
      <c r="BA72" s="215">
        <f t="shared" si="34"/>
        <v>14.9375</v>
      </c>
      <c r="BB72" s="91"/>
      <c r="BC72" s="400">
        <f t="shared" si="35"/>
        <v>10.9375</v>
      </c>
      <c r="BD72" s="400">
        <f t="shared" si="35"/>
        <v>20.9375</v>
      </c>
    </row>
    <row r="73" spans="27:56" s="3" customFormat="1" ht="15" x14ac:dyDescent="0.25">
      <c r="AA73" s="217"/>
      <c r="AB73" s="217"/>
      <c r="AD73" s="223" t="str">
        <f>AD59</f>
        <v>CL/270</v>
      </c>
      <c r="AJ73" s="42"/>
      <c r="AP73" s="213">
        <f t="shared" si="31"/>
        <v>17</v>
      </c>
      <c r="AQ73" s="213">
        <f t="shared" si="31"/>
        <v>45</v>
      </c>
      <c r="AR73" s="91"/>
      <c r="AS73" s="214">
        <f t="shared" si="32"/>
        <v>11.625</v>
      </c>
      <c r="AT73" s="214">
        <f t="shared" si="32"/>
        <v>16</v>
      </c>
      <c r="AU73" s="135">
        <f t="shared" si="32"/>
        <v>33</v>
      </c>
      <c r="AV73" s="91"/>
      <c r="AW73" s="130">
        <f t="shared" si="33"/>
        <v>11</v>
      </c>
      <c r="AX73" s="130">
        <f t="shared" si="33"/>
        <v>15</v>
      </c>
      <c r="AY73" s="91"/>
      <c r="AZ73" s="215">
        <f t="shared" si="34"/>
        <v>18</v>
      </c>
      <c r="BA73" s="215">
        <f t="shared" si="34"/>
        <v>15</v>
      </c>
      <c r="BB73" s="91"/>
      <c r="BC73" s="400">
        <f t="shared" si="35"/>
        <v>11</v>
      </c>
      <c r="BD73" s="400">
        <f t="shared" si="35"/>
        <v>21</v>
      </c>
    </row>
    <row r="74" spans="27:56" s="3" customFormat="1" ht="15" x14ac:dyDescent="0.25">
      <c r="AA74" s="217"/>
      <c r="AB74" s="217"/>
      <c r="AD74" s="223" t="str">
        <f>AD60</f>
        <v>CL/272</v>
      </c>
      <c r="AJ74" s="42"/>
      <c r="AP74" s="213">
        <f t="shared" ref="AP74:AQ90" si="36">AP73+0.0625</f>
        <v>17.0625</v>
      </c>
      <c r="AQ74" s="213">
        <f t="shared" si="36"/>
        <v>45.0625</v>
      </c>
      <c r="AR74" s="91"/>
      <c r="AS74" s="214">
        <f t="shared" ref="AS74:AU90" si="37">AS73+0.0625</f>
        <v>11.6875</v>
      </c>
      <c r="AT74" s="214">
        <f t="shared" si="37"/>
        <v>16.0625</v>
      </c>
      <c r="AU74" s="135">
        <f t="shared" si="37"/>
        <v>33.0625</v>
      </c>
      <c r="AV74" s="91"/>
      <c r="AW74" s="130">
        <f t="shared" ref="AW74:AX90" si="38">AW73+0.0625</f>
        <v>11.0625</v>
      </c>
      <c r="AX74" s="130">
        <f t="shared" si="38"/>
        <v>15.0625</v>
      </c>
      <c r="AY74" s="91"/>
      <c r="AZ74" s="215">
        <f t="shared" ref="AZ74:BA90" si="39">AZ73+0.0625</f>
        <v>18.0625</v>
      </c>
      <c r="BA74" s="215">
        <f t="shared" si="39"/>
        <v>15.0625</v>
      </c>
      <c r="BB74" s="91"/>
      <c r="BC74" s="400">
        <f t="shared" ref="BC74:BD90" si="40">BC73+0.0625</f>
        <v>11.0625</v>
      </c>
      <c r="BD74" s="400">
        <f t="shared" si="40"/>
        <v>21.0625</v>
      </c>
    </row>
    <row r="75" spans="27:56" s="3" customFormat="1" ht="15" x14ac:dyDescent="0.25">
      <c r="AA75" s="217"/>
      <c r="AB75" s="217"/>
      <c r="AD75" s="223" t="str">
        <f>AD62</f>
        <v>CL/366</v>
      </c>
      <c r="AJ75" s="42"/>
      <c r="AP75" s="213">
        <f t="shared" si="36"/>
        <v>17.125</v>
      </c>
      <c r="AQ75" s="213">
        <f t="shared" si="36"/>
        <v>45.125</v>
      </c>
      <c r="AR75" s="91"/>
      <c r="AS75" s="214">
        <f t="shared" si="37"/>
        <v>11.75</v>
      </c>
      <c r="AT75" s="214">
        <f t="shared" si="37"/>
        <v>16.125</v>
      </c>
      <c r="AU75" s="135">
        <f t="shared" si="37"/>
        <v>33.125</v>
      </c>
      <c r="AV75" s="91"/>
      <c r="AW75" s="130">
        <f t="shared" si="38"/>
        <v>11.125</v>
      </c>
      <c r="AX75" s="130">
        <f t="shared" si="38"/>
        <v>15.125</v>
      </c>
      <c r="AY75" s="91"/>
      <c r="AZ75" s="215">
        <f t="shared" si="39"/>
        <v>18.125</v>
      </c>
      <c r="BA75" s="215">
        <f t="shared" si="39"/>
        <v>15.125</v>
      </c>
      <c r="BB75" s="91"/>
      <c r="BC75" s="400">
        <f t="shared" si="40"/>
        <v>11.125</v>
      </c>
      <c r="BD75" s="400">
        <f t="shared" si="40"/>
        <v>21.125</v>
      </c>
    </row>
    <row r="76" spans="27:56" s="3" customFormat="1" ht="15" x14ac:dyDescent="0.25">
      <c r="AA76" s="217"/>
      <c r="AB76" s="217"/>
      <c r="AD76" s="223" t="str">
        <f>AD63</f>
        <v>I89/270</v>
      </c>
      <c r="AJ76" s="42"/>
      <c r="AP76" s="213">
        <f t="shared" si="36"/>
        <v>17.1875</v>
      </c>
      <c r="AQ76" s="213">
        <f t="shared" si="36"/>
        <v>45.1875</v>
      </c>
      <c r="AR76" s="91"/>
      <c r="AS76" s="214">
        <f t="shared" si="37"/>
        <v>11.8125</v>
      </c>
      <c r="AT76" s="214">
        <f t="shared" si="37"/>
        <v>16.1875</v>
      </c>
      <c r="AU76" s="135">
        <f t="shared" si="37"/>
        <v>33.1875</v>
      </c>
      <c r="AV76" s="91"/>
      <c r="AW76" s="130">
        <f t="shared" si="38"/>
        <v>11.1875</v>
      </c>
      <c r="AX76" s="130">
        <f t="shared" si="38"/>
        <v>15.1875</v>
      </c>
      <c r="AY76" s="91"/>
      <c r="AZ76" s="215">
        <f t="shared" si="39"/>
        <v>18.1875</v>
      </c>
      <c r="BA76" s="215">
        <f t="shared" si="39"/>
        <v>15.1875</v>
      </c>
      <c r="BB76" s="91"/>
      <c r="BC76" s="400">
        <f t="shared" si="40"/>
        <v>11.1875</v>
      </c>
      <c r="BD76" s="400">
        <f t="shared" si="40"/>
        <v>21.1875</v>
      </c>
    </row>
    <row r="77" spans="27:56" s="3" customFormat="1" ht="15" x14ac:dyDescent="0.25">
      <c r="AA77" s="217"/>
      <c r="AB77" s="217"/>
      <c r="AD77" s="223" t="str">
        <f>AD64</f>
        <v>I89/272</v>
      </c>
      <c r="AJ77" s="42"/>
      <c r="AP77" s="213">
        <f t="shared" si="36"/>
        <v>17.25</v>
      </c>
      <c r="AQ77" s="213">
        <f t="shared" si="36"/>
        <v>45.25</v>
      </c>
      <c r="AR77" s="91"/>
      <c r="AS77" s="214">
        <f t="shared" si="37"/>
        <v>11.875</v>
      </c>
      <c r="AT77" s="214">
        <f t="shared" si="37"/>
        <v>16.25</v>
      </c>
      <c r="AU77" s="135">
        <f t="shared" si="37"/>
        <v>33.25</v>
      </c>
      <c r="AV77" s="91"/>
      <c r="AW77" s="130">
        <f t="shared" si="38"/>
        <v>11.25</v>
      </c>
      <c r="AX77" s="130">
        <f t="shared" si="38"/>
        <v>15.25</v>
      </c>
      <c r="AY77" s="91"/>
      <c r="AZ77" s="215">
        <f t="shared" si="39"/>
        <v>18.25</v>
      </c>
      <c r="BA77" s="215">
        <f t="shared" si="39"/>
        <v>15.25</v>
      </c>
      <c r="BB77" s="91"/>
      <c r="BC77" s="400">
        <f t="shared" si="40"/>
        <v>11.25</v>
      </c>
      <c r="BD77" s="400">
        <f t="shared" si="40"/>
        <v>21.25</v>
      </c>
    </row>
    <row r="78" spans="27:56" s="3" customFormat="1" ht="15.75" thickBot="1" x14ac:dyDescent="0.3">
      <c r="AA78" s="217"/>
      <c r="AB78" s="217"/>
      <c r="AD78" s="223" t="s">
        <v>31</v>
      </c>
      <c r="AJ78" s="42"/>
      <c r="AP78" s="213">
        <f t="shared" si="36"/>
        <v>17.3125</v>
      </c>
      <c r="AQ78" s="213">
        <f t="shared" si="36"/>
        <v>45.3125</v>
      </c>
      <c r="AR78" s="91"/>
      <c r="AS78" s="214">
        <f t="shared" si="37"/>
        <v>11.9375</v>
      </c>
      <c r="AT78" s="214">
        <f t="shared" si="37"/>
        <v>16.3125</v>
      </c>
      <c r="AU78" s="135">
        <f t="shared" si="37"/>
        <v>33.3125</v>
      </c>
      <c r="AV78" s="91"/>
      <c r="AW78" s="130">
        <f t="shared" si="38"/>
        <v>11.3125</v>
      </c>
      <c r="AX78" s="130">
        <f t="shared" si="38"/>
        <v>15.3125</v>
      </c>
      <c r="AY78" s="91"/>
      <c r="AZ78" s="215">
        <f t="shared" si="39"/>
        <v>18.3125</v>
      </c>
      <c r="BA78" s="215">
        <f t="shared" si="39"/>
        <v>15.3125</v>
      </c>
      <c r="BB78" s="91"/>
      <c r="BC78" s="400">
        <f t="shared" si="40"/>
        <v>11.3125</v>
      </c>
      <c r="BD78" s="400">
        <f t="shared" si="40"/>
        <v>21.3125</v>
      </c>
    </row>
    <row r="79" spans="27:56" s="3" customFormat="1" ht="15.75" thickBot="1" x14ac:dyDescent="0.3">
      <c r="AA79" s="217"/>
      <c r="AB79" s="217"/>
      <c r="AD79" s="224"/>
      <c r="AG79" s="494" t="str">
        <f>AD100</f>
        <v>1" Custom</v>
      </c>
      <c r="AH79" s="494" t="str">
        <f>AD103</f>
        <v>7/8" Custom</v>
      </c>
      <c r="AJ79" s="42"/>
      <c r="AP79" s="213">
        <f t="shared" si="36"/>
        <v>17.375</v>
      </c>
      <c r="AQ79" s="213">
        <f t="shared" si="36"/>
        <v>45.375</v>
      </c>
      <c r="AR79" s="91"/>
      <c r="AS79" s="214">
        <f t="shared" si="37"/>
        <v>12</v>
      </c>
      <c r="AT79" s="214">
        <f t="shared" si="37"/>
        <v>16.375</v>
      </c>
      <c r="AU79" s="135">
        <f t="shared" si="37"/>
        <v>33.375</v>
      </c>
      <c r="AV79" s="91"/>
      <c r="AW79" s="130">
        <f t="shared" si="38"/>
        <v>11.375</v>
      </c>
      <c r="AX79" s="130">
        <f t="shared" si="38"/>
        <v>15.375</v>
      </c>
      <c r="AY79" s="91"/>
      <c r="AZ79" s="215">
        <f t="shared" si="39"/>
        <v>18.375</v>
      </c>
      <c r="BA79" s="215">
        <f t="shared" si="39"/>
        <v>15.375</v>
      </c>
      <c r="BB79" s="91"/>
      <c r="BC79" s="400">
        <f t="shared" si="40"/>
        <v>11.375</v>
      </c>
      <c r="BD79" s="400">
        <f t="shared" si="40"/>
        <v>21.375</v>
      </c>
    </row>
    <row r="80" spans="27:56" s="3" customFormat="1" ht="15.75" thickBot="1" x14ac:dyDescent="0.3">
      <c r="AA80" s="217"/>
      <c r="AB80" s="217"/>
      <c r="AD80" s="41" t="s">
        <v>920</v>
      </c>
      <c r="AE80" s="52" t="s">
        <v>0</v>
      </c>
      <c r="AF80" s="52" t="s">
        <v>45</v>
      </c>
      <c r="AG80" s="493" t="s">
        <v>57</v>
      </c>
      <c r="AH80" s="493" t="str">
        <f>AG80</f>
        <v>Sq ft cap</v>
      </c>
      <c r="AJ80" s="42"/>
      <c r="AP80" s="213">
        <f t="shared" si="36"/>
        <v>17.4375</v>
      </c>
      <c r="AQ80" s="213">
        <f t="shared" si="36"/>
        <v>45.4375</v>
      </c>
      <c r="AR80" s="91"/>
      <c r="AS80" s="214">
        <f t="shared" si="37"/>
        <v>12.0625</v>
      </c>
      <c r="AT80" s="214">
        <f t="shared" si="37"/>
        <v>16.4375</v>
      </c>
      <c r="AU80" s="135">
        <f t="shared" si="37"/>
        <v>33.4375</v>
      </c>
      <c r="AV80" s="91"/>
      <c r="AW80" s="130">
        <f t="shared" si="38"/>
        <v>11.4375</v>
      </c>
      <c r="AX80" s="130">
        <f t="shared" si="38"/>
        <v>15.4375</v>
      </c>
      <c r="AY80" s="91"/>
      <c r="AZ80" s="215">
        <f t="shared" si="39"/>
        <v>18.4375</v>
      </c>
      <c r="BA80" s="215">
        <f t="shared" si="39"/>
        <v>15.4375</v>
      </c>
      <c r="BB80" s="91"/>
      <c r="BC80" s="400">
        <f t="shared" si="40"/>
        <v>11.4375</v>
      </c>
      <c r="BD80" s="400">
        <f t="shared" si="40"/>
        <v>21.4375</v>
      </c>
    </row>
    <row r="81" spans="27:56" s="3" customFormat="1" ht="15" x14ac:dyDescent="0.25">
      <c r="AA81" s="217"/>
      <c r="AB81" s="217"/>
      <c r="AD81" s="37" t="s">
        <v>32</v>
      </c>
      <c r="AE81" s="46" t="s">
        <v>41</v>
      </c>
      <c r="AF81" s="491">
        <f>'Price DATA'!Z3</f>
        <v>1</v>
      </c>
      <c r="AG81" s="73">
        <v>15</v>
      </c>
      <c r="AH81" s="73">
        <f>AG81</f>
        <v>15</v>
      </c>
      <c r="AJ81" s="42"/>
      <c r="AP81" s="213">
        <f t="shared" si="36"/>
        <v>17.5</v>
      </c>
      <c r="AQ81" s="213">
        <f t="shared" si="36"/>
        <v>45.5</v>
      </c>
      <c r="AR81" s="91"/>
      <c r="AS81" s="214">
        <f t="shared" si="37"/>
        <v>12.125</v>
      </c>
      <c r="AT81" s="214">
        <f t="shared" si="37"/>
        <v>16.5</v>
      </c>
      <c r="AU81" s="135">
        <f t="shared" si="37"/>
        <v>33.5</v>
      </c>
      <c r="AV81" s="91"/>
      <c r="AW81" s="130">
        <f t="shared" si="38"/>
        <v>11.5</v>
      </c>
      <c r="AX81" s="130">
        <f t="shared" si="38"/>
        <v>15.5</v>
      </c>
      <c r="AY81" s="91"/>
      <c r="AZ81" s="215">
        <f t="shared" si="39"/>
        <v>18.5</v>
      </c>
      <c r="BA81" s="215">
        <f t="shared" si="39"/>
        <v>15.5</v>
      </c>
      <c r="BB81" s="91"/>
      <c r="BC81" s="400">
        <f t="shared" si="40"/>
        <v>11.5</v>
      </c>
      <c r="BD81" s="400">
        <f t="shared" si="40"/>
        <v>21.5</v>
      </c>
    </row>
    <row r="82" spans="27:56" s="3" customFormat="1" ht="15.75" thickBot="1" x14ac:dyDescent="0.3">
      <c r="AA82" s="217"/>
      <c r="AB82" s="217"/>
      <c r="AD82" s="38" t="s">
        <v>33</v>
      </c>
      <c r="AE82" s="100" t="s">
        <v>42</v>
      </c>
      <c r="AF82" s="492">
        <f>AF81</f>
        <v>1</v>
      </c>
      <c r="AG82" s="74">
        <v>17</v>
      </c>
      <c r="AH82" s="74">
        <f>AG86</f>
        <v>18</v>
      </c>
      <c r="AJ82" s="42"/>
      <c r="AP82" s="213">
        <f t="shared" si="36"/>
        <v>17.5625</v>
      </c>
      <c r="AQ82" s="213">
        <f t="shared" si="36"/>
        <v>45.5625</v>
      </c>
      <c r="AR82" s="91"/>
      <c r="AS82" s="214">
        <f t="shared" si="37"/>
        <v>12.1875</v>
      </c>
      <c r="AT82" s="214">
        <f t="shared" si="37"/>
        <v>16.5625</v>
      </c>
      <c r="AU82" s="135">
        <f t="shared" si="37"/>
        <v>33.5625</v>
      </c>
      <c r="AV82" s="91"/>
      <c r="AW82" s="130">
        <f t="shared" si="38"/>
        <v>11.5625</v>
      </c>
      <c r="AX82" s="130">
        <f t="shared" si="38"/>
        <v>15.5625</v>
      </c>
      <c r="AY82" s="91"/>
      <c r="AZ82" s="215">
        <f t="shared" si="39"/>
        <v>18.5625</v>
      </c>
      <c r="BA82" s="215">
        <f t="shared" si="39"/>
        <v>15.5625</v>
      </c>
      <c r="BB82" s="91"/>
      <c r="BC82" s="400">
        <f t="shared" si="40"/>
        <v>11.5625</v>
      </c>
      <c r="BD82" s="400">
        <f t="shared" si="40"/>
        <v>21.5625</v>
      </c>
    </row>
    <row r="83" spans="27:56" s="3" customFormat="1" ht="15" x14ac:dyDescent="0.25">
      <c r="AA83" s="217"/>
      <c r="AB83" s="217"/>
      <c r="AD83" s="38" t="s">
        <v>771</v>
      </c>
      <c r="AE83" s="100"/>
      <c r="AF83" s="101"/>
      <c r="AG83" s="102">
        <v>17</v>
      </c>
      <c r="AJ83" s="42"/>
      <c r="AP83" s="213">
        <f t="shared" si="36"/>
        <v>17.625</v>
      </c>
      <c r="AQ83" s="213">
        <f t="shared" si="36"/>
        <v>45.625</v>
      </c>
      <c r="AR83" s="91"/>
      <c r="AS83" s="214">
        <f t="shared" si="37"/>
        <v>12.25</v>
      </c>
      <c r="AT83" s="214">
        <f t="shared" si="37"/>
        <v>16.625</v>
      </c>
      <c r="AU83" s="135">
        <f t="shared" si="37"/>
        <v>33.625</v>
      </c>
      <c r="AV83" s="91"/>
      <c r="AW83" s="130">
        <f t="shared" si="38"/>
        <v>11.625</v>
      </c>
      <c r="AX83" s="130">
        <f t="shared" si="38"/>
        <v>15.625</v>
      </c>
      <c r="AY83" s="91"/>
      <c r="AZ83" s="215">
        <f t="shared" si="39"/>
        <v>18.625</v>
      </c>
      <c r="BA83" s="215">
        <f t="shared" si="39"/>
        <v>15.625</v>
      </c>
      <c r="BB83" s="91"/>
      <c r="BC83" s="400">
        <f t="shared" si="40"/>
        <v>11.625</v>
      </c>
      <c r="BD83" s="400">
        <f t="shared" si="40"/>
        <v>21.625</v>
      </c>
    </row>
    <row r="84" spans="27:56" s="3" customFormat="1" ht="15" x14ac:dyDescent="0.25">
      <c r="AA84" s="217"/>
      <c r="AB84" s="217"/>
      <c r="AD84" s="38" t="s">
        <v>458</v>
      </c>
      <c r="AE84" s="100"/>
      <c r="AF84" s="101"/>
      <c r="AG84" s="102">
        <v>9</v>
      </c>
      <c r="AJ84" s="42"/>
      <c r="AP84" s="213">
        <f t="shared" si="36"/>
        <v>17.6875</v>
      </c>
      <c r="AQ84" s="213">
        <f t="shared" si="36"/>
        <v>45.6875</v>
      </c>
      <c r="AR84" s="91"/>
      <c r="AS84" s="214">
        <f t="shared" si="37"/>
        <v>12.3125</v>
      </c>
      <c r="AT84" s="214">
        <f t="shared" si="37"/>
        <v>16.6875</v>
      </c>
      <c r="AU84" s="135">
        <f t="shared" si="37"/>
        <v>33.6875</v>
      </c>
      <c r="AV84" s="91"/>
      <c r="AW84" s="130">
        <f t="shared" si="38"/>
        <v>11.6875</v>
      </c>
      <c r="AX84" s="130">
        <f t="shared" si="38"/>
        <v>15.6875</v>
      </c>
      <c r="AY84" s="91"/>
      <c r="AZ84" s="215">
        <f t="shared" si="39"/>
        <v>18.6875</v>
      </c>
      <c r="BA84" s="215">
        <f t="shared" si="39"/>
        <v>15.6875</v>
      </c>
      <c r="BB84" s="91"/>
      <c r="BC84" s="400">
        <f t="shared" si="40"/>
        <v>11.6875</v>
      </c>
      <c r="BD84" s="400">
        <f t="shared" si="40"/>
        <v>21.6875</v>
      </c>
    </row>
    <row r="85" spans="27:56" s="3" customFormat="1" ht="15" x14ac:dyDescent="0.25">
      <c r="AA85" s="217"/>
      <c r="AB85" s="217"/>
      <c r="AD85" s="38" t="s">
        <v>459</v>
      </c>
      <c r="AE85" s="100"/>
      <c r="AF85" s="101"/>
      <c r="AG85" s="102">
        <v>9</v>
      </c>
      <c r="AJ85" s="42"/>
      <c r="AP85" s="213">
        <f t="shared" si="36"/>
        <v>17.75</v>
      </c>
      <c r="AQ85" s="213">
        <f t="shared" si="36"/>
        <v>45.75</v>
      </c>
      <c r="AR85" s="91"/>
      <c r="AS85" s="214">
        <f t="shared" si="37"/>
        <v>12.375</v>
      </c>
      <c r="AT85" s="214">
        <f t="shared" si="37"/>
        <v>16.75</v>
      </c>
      <c r="AU85" s="135">
        <f t="shared" si="37"/>
        <v>33.75</v>
      </c>
      <c r="AV85" s="91"/>
      <c r="AW85" s="130">
        <f t="shared" si="38"/>
        <v>11.75</v>
      </c>
      <c r="AX85" s="130">
        <f t="shared" si="38"/>
        <v>15.75</v>
      </c>
      <c r="AY85" s="91"/>
      <c r="AZ85" s="215">
        <f t="shared" si="39"/>
        <v>18.75</v>
      </c>
      <c r="BA85" s="215">
        <f t="shared" si="39"/>
        <v>15.75</v>
      </c>
      <c r="BB85" s="91"/>
      <c r="BC85" s="400">
        <f t="shared" si="40"/>
        <v>11.75</v>
      </c>
      <c r="BD85" s="400">
        <f t="shared" si="40"/>
        <v>21.75</v>
      </c>
    </row>
    <row r="86" spans="27:56" s="3" customFormat="1" ht="15.75" thickBot="1" x14ac:dyDescent="0.3">
      <c r="AA86" s="217"/>
      <c r="AB86" s="217"/>
      <c r="AD86" s="40" t="str">
        <f>AD103</f>
        <v>7/8" Custom</v>
      </c>
      <c r="AE86" s="47"/>
      <c r="AF86" s="53"/>
      <c r="AG86" s="74">
        <v>18</v>
      </c>
      <c r="AJ86" s="42"/>
      <c r="AP86" s="213"/>
      <c r="AQ86" s="213"/>
      <c r="AR86" s="91"/>
      <c r="AS86" s="214"/>
      <c r="AT86" s="214"/>
      <c r="AU86" s="135"/>
      <c r="AV86" s="91"/>
      <c r="AW86" s="130"/>
      <c r="AX86" s="130"/>
      <c r="AY86" s="91"/>
      <c r="AZ86" s="215"/>
      <c r="BA86" s="215"/>
      <c r="BB86" s="91"/>
      <c r="BC86" s="400"/>
      <c r="BD86" s="400"/>
    </row>
    <row r="87" spans="27:56" s="3" customFormat="1" ht="15.75" thickBot="1" x14ac:dyDescent="0.3">
      <c r="AA87" s="217"/>
      <c r="AB87" s="217"/>
      <c r="AD87" s="41" t="s">
        <v>2</v>
      </c>
      <c r="AE87" s="41" t="s">
        <v>953</v>
      </c>
      <c r="AJ87" s="42"/>
      <c r="AP87" s="213">
        <f>AP85+0.0625</f>
        <v>17.8125</v>
      </c>
      <c r="AQ87" s="213">
        <f>AQ85+0.0625</f>
        <v>45.8125</v>
      </c>
      <c r="AR87" s="91"/>
      <c r="AS87" s="214">
        <f>AS85+0.0625</f>
        <v>12.4375</v>
      </c>
      <c r="AT87" s="214">
        <f>AT85+0.0625</f>
        <v>16.8125</v>
      </c>
      <c r="AU87" s="135">
        <f>AU85+0.0625</f>
        <v>33.8125</v>
      </c>
      <c r="AV87" s="91"/>
      <c r="AW87" s="130">
        <f>AW85+0.0625</f>
        <v>11.8125</v>
      </c>
      <c r="AX87" s="130">
        <f>AX85+0.0625</f>
        <v>15.8125</v>
      </c>
      <c r="AY87" s="91"/>
      <c r="AZ87" s="215">
        <f>AZ85+0.0625</f>
        <v>18.8125</v>
      </c>
      <c r="BA87" s="215">
        <f>BA85+0.0625</f>
        <v>15.8125</v>
      </c>
      <c r="BB87" s="91"/>
      <c r="BC87" s="400">
        <f>BC85+0.0625</f>
        <v>11.8125</v>
      </c>
      <c r="BD87" s="400">
        <f>BD85+0.0625</f>
        <v>21.8125</v>
      </c>
    </row>
    <row r="88" spans="27:56" s="3" customFormat="1" ht="15" x14ac:dyDescent="0.25">
      <c r="AA88" s="217"/>
      <c r="AB88" s="217"/>
      <c r="AD88" s="37" t="s">
        <v>949</v>
      </c>
      <c r="AE88" s="68" t="s">
        <v>951</v>
      </c>
      <c r="AF88" s="68" t="s">
        <v>1004</v>
      </c>
      <c r="AJ88" s="42"/>
      <c r="AP88" s="213">
        <f t="shared" si="36"/>
        <v>17.875</v>
      </c>
      <c r="AQ88" s="213">
        <f t="shared" si="36"/>
        <v>45.875</v>
      </c>
      <c r="AR88" s="91"/>
      <c r="AS88" s="214">
        <f t="shared" si="37"/>
        <v>12.5</v>
      </c>
      <c r="AT88" s="214">
        <f t="shared" si="37"/>
        <v>16.875</v>
      </c>
      <c r="AU88" s="135">
        <f t="shared" si="37"/>
        <v>33.875</v>
      </c>
      <c r="AV88" s="91"/>
      <c r="AW88" s="130">
        <f t="shared" si="38"/>
        <v>11.875</v>
      </c>
      <c r="AX88" s="130">
        <f t="shared" si="38"/>
        <v>15.875</v>
      </c>
      <c r="AY88" s="91"/>
      <c r="AZ88" s="215">
        <f t="shared" si="39"/>
        <v>18.875</v>
      </c>
      <c r="BA88" s="215">
        <f t="shared" si="39"/>
        <v>15.875</v>
      </c>
      <c r="BB88" s="91"/>
      <c r="BC88" s="400">
        <f t="shared" si="40"/>
        <v>11.875</v>
      </c>
      <c r="BD88" s="400">
        <f t="shared" si="40"/>
        <v>21.875</v>
      </c>
    </row>
    <row r="89" spans="27:56" ht="15" x14ac:dyDescent="0.25">
      <c r="AD89" s="38" t="s">
        <v>950</v>
      </c>
      <c r="AE89" s="68" t="s">
        <v>952</v>
      </c>
      <c r="AF89" s="68" t="s">
        <v>1003</v>
      </c>
      <c r="AP89" s="213">
        <f t="shared" si="36"/>
        <v>17.9375</v>
      </c>
      <c r="AQ89" s="213">
        <f t="shared" si="36"/>
        <v>45.9375</v>
      </c>
      <c r="AR89" s="91"/>
      <c r="AS89" s="214">
        <f t="shared" si="37"/>
        <v>12.5625</v>
      </c>
      <c r="AT89" s="214">
        <f t="shared" si="37"/>
        <v>16.9375</v>
      </c>
      <c r="AU89" s="135">
        <f t="shared" si="37"/>
        <v>33.9375</v>
      </c>
      <c r="AV89" s="91"/>
      <c r="AW89" s="130">
        <f t="shared" si="38"/>
        <v>11.9375</v>
      </c>
      <c r="AX89" s="130">
        <f t="shared" si="38"/>
        <v>15.9375</v>
      </c>
      <c r="AY89" s="91"/>
      <c r="AZ89" s="215">
        <f t="shared" si="39"/>
        <v>18.9375</v>
      </c>
      <c r="BA89" s="215">
        <f t="shared" si="39"/>
        <v>15.9375</v>
      </c>
      <c r="BB89" s="91"/>
      <c r="BC89" s="400">
        <f t="shared" si="40"/>
        <v>11.9375</v>
      </c>
      <c r="BD89" s="400">
        <f t="shared" si="40"/>
        <v>21.9375</v>
      </c>
    </row>
    <row r="90" spans="27:56" ht="15.75" thickBot="1" x14ac:dyDescent="0.3">
      <c r="AD90" s="40" t="s">
        <v>25</v>
      </c>
      <c r="AE90" s="68"/>
      <c r="AP90" s="213">
        <f t="shared" si="36"/>
        <v>18</v>
      </c>
      <c r="AQ90" s="213">
        <f t="shared" si="36"/>
        <v>46</v>
      </c>
      <c r="AR90" s="91"/>
      <c r="AS90" s="214">
        <f t="shared" si="37"/>
        <v>12.625</v>
      </c>
      <c r="AT90" s="214">
        <f t="shared" si="37"/>
        <v>17</v>
      </c>
      <c r="AU90" s="135">
        <f t="shared" si="37"/>
        <v>34</v>
      </c>
      <c r="AV90" s="91"/>
      <c r="AW90" s="130">
        <f t="shared" si="38"/>
        <v>12</v>
      </c>
      <c r="AX90" s="130">
        <f t="shared" si="38"/>
        <v>16</v>
      </c>
      <c r="AY90" s="91"/>
      <c r="AZ90" s="215">
        <f t="shared" si="39"/>
        <v>19</v>
      </c>
      <c r="BA90" s="215">
        <f t="shared" si="39"/>
        <v>16</v>
      </c>
      <c r="BB90" s="91"/>
      <c r="BC90" s="400">
        <f t="shared" si="40"/>
        <v>12</v>
      </c>
      <c r="BD90" s="400">
        <f t="shared" si="40"/>
        <v>22</v>
      </c>
    </row>
    <row r="91" spans="27:56" ht="15.75" thickBot="1" x14ac:dyDescent="0.3">
      <c r="AD91" s="41" t="s">
        <v>3</v>
      </c>
      <c r="AP91" s="213">
        <f t="shared" ref="AP91:AQ106" si="41">AP90+0.0625</f>
        <v>18.0625</v>
      </c>
      <c r="AQ91" s="213">
        <f t="shared" si="41"/>
        <v>46.0625</v>
      </c>
      <c r="AR91" s="91"/>
      <c r="AS91" s="214">
        <f t="shared" ref="AS91:AU106" si="42">AS90+0.0625</f>
        <v>12.6875</v>
      </c>
      <c r="AT91" s="214">
        <f t="shared" si="42"/>
        <v>17.0625</v>
      </c>
      <c r="AU91" s="135">
        <f t="shared" si="42"/>
        <v>34.0625</v>
      </c>
      <c r="AV91" s="91"/>
      <c r="AW91" s="130">
        <f t="shared" ref="AW91:AX106" si="43">AW90+0.0625</f>
        <v>12.0625</v>
      </c>
      <c r="AX91" s="130">
        <f t="shared" si="43"/>
        <v>16.0625</v>
      </c>
      <c r="AY91" s="91"/>
      <c r="AZ91" s="215">
        <f t="shared" ref="AZ91:BA106" si="44">AZ90+0.0625</f>
        <v>19.0625</v>
      </c>
      <c r="BA91" s="215">
        <f t="shared" si="44"/>
        <v>16.0625</v>
      </c>
      <c r="BB91" s="91"/>
      <c r="BC91" s="400">
        <f t="shared" ref="BC91:BD106" si="45">BC90+0.0625</f>
        <v>12.0625</v>
      </c>
      <c r="BD91" s="400">
        <f t="shared" si="45"/>
        <v>22.0625</v>
      </c>
    </row>
    <row r="92" spans="27:56" ht="15" x14ac:dyDescent="0.25">
      <c r="AD92" s="37" t="s">
        <v>34</v>
      </c>
      <c r="AE92" s="43" t="s">
        <v>46</v>
      </c>
      <c r="AP92" s="213">
        <f t="shared" si="41"/>
        <v>18.125</v>
      </c>
      <c r="AQ92" s="213">
        <f t="shared" si="41"/>
        <v>46.125</v>
      </c>
      <c r="AR92" s="91"/>
      <c r="AS92" s="214">
        <f t="shared" si="42"/>
        <v>12.75</v>
      </c>
      <c r="AT92" s="214">
        <f t="shared" si="42"/>
        <v>17.125</v>
      </c>
      <c r="AU92" s="135">
        <f t="shared" si="42"/>
        <v>34.125</v>
      </c>
      <c r="AV92" s="91"/>
      <c r="AW92" s="130">
        <f t="shared" si="43"/>
        <v>12.125</v>
      </c>
      <c r="AX92" s="130">
        <f t="shared" si="43"/>
        <v>16.125</v>
      </c>
      <c r="AY92" s="91"/>
      <c r="AZ92" s="215">
        <f t="shared" si="44"/>
        <v>19.125</v>
      </c>
      <c r="BA92" s="215">
        <f t="shared" si="44"/>
        <v>16.125</v>
      </c>
      <c r="BB92" s="91"/>
      <c r="BC92" s="400">
        <f t="shared" si="45"/>
        <v>12.125</v>
      </c>
      <c r="BD92" s="400">
        <f t="shared" si="45"/>
        <v>22.125</v>
      </c>
    </row>
    <row r="93" spans="27:56" ht="15" x14ac:dyDescent="0.25">
      <c r="AD93" s="38" t="s">
        <v>35</v>
      </c>
      <c r="AE93" s="44" t="s">
        <v>47</v>
      </c>
      <c r="AP93" s="213">
        <f t="shared" si="41"/>
        <v>18.1875</v>
      </c>
      <c r="AQ93" s="213">
        <f t="shared" si="41"/>
        <v>46.1875</v>
      </c>
      <c r="AR93" s="91"/>
      <c r="AS93" s="214">
        <f t="shared" si="42"/>
        <v>12.8125</v>
      </c>
      <c r="AT93" s="214">
        <f t="shared" si="42"/>
        <v>17.1875</v>
      </c>
      <c r="AU93" s="135">
        <f t="shared" si="42"/>
        <v>34.1875</v>
      </c>
      <c r="AV93" s="91"/>
      <c r="AW93" s="130">
        <f t="shared" si="43"/>
        <v>12.1875</v>
      </c>
      <c r="AX93" s="130">
        <f t="shared" si="43"/>
        <v>16.1875</v>
      </c>
      <c r="AY93" s="91"/>
      <c r="AZ93" s="215">
        <f t="shared" si="44"/>
        <v>19.1875</v>
      </c>
      <c r="BA93" s="215">
        <f t="shared" si="44"/>
        <v>16.1875</v>
      </c>
      <c r="BB93" s="91"/>
      <c r="BC93" s="400">
        <f t="shared" si="45"/>
        <v>12.1875</v>
      </c>
      <c r="BD93" s="400">
        <f t="shared" si="45"/>
        <v>22.1875</v>
      </c>
    </row>
    <row r="94" spans="27:56" ht="15" x14ac:dyDescent="0.25">
      <c r="AD94" s="38" t="s">
        <v>60</v>
      </c>
      <c r="AE94" s="44" t="s">
        <v>47</v>
      </c>
      <c r="AP94" s="213">
        <f t="shared" si="41"/>
        <v>18.25</v>
      </c>
      <c r="AQ94" s="213">
        <f t="shared" si="41"/>
        <v>46.25</v>
      </c>
      <c r="AR94" s="91"/>
      <c r="AS94" s="214">
        <f t="shared" si="42"/>
        <v>12.875</v>
      </c>
      <c r="AT94" s="214">
        <f t="shared" si="42"/>
        <v>17.25</v>
      </c>
      <c r="AU94" s="135">
        <f t="shared" si="42"/>
        <v>34.25</v>
      </c>
      <c r="AV94" s="91"/>
      <c r="AW94" s="130">
        <f t="shared" si="43"/>
        <v>12.25</v>
      </c>
      <c r="AX94" s="130">
        <f t="shared" si="43"/>
        <v>16.25</v>
      </c>
      <c r="AY94" s="91"/>
      <c r="AZ94" s="215">
        <f t="shared" si="44"/>
        <v>19.25</v>
      </c>
      <c r="BA94" s="215">
        <f t="shared" si="44"/>
        <v>16.25</v>
      </c>
      <c r="BB94" s="91"/>
      <c r="BC94" s="400">
        <f t="shared" si="45"/>
        <v>12.25</v>
      </c>
      <c r="BD94" s="400">
        <f t="shared" si="45"/>
        <v>22.25</v>
      </c>
    </row>
    <row r="95" spans="27:56" ht="15" x14ac:dyDescent="0.25">
      <c r="AD95" s="38" t="s">
        <v>59</v>
      </c>
      <c r="AE95" s="44" t="s">
        <v>47</v>
      </c>
      <c r="AP95" s="213">
        <f t="shared" si="41"/>
        <v>18.3125</v>
      </c>
      <c r="AQ95" s="213">
        <f t="shared" si="41"/>
        <v>46.3125</v>
      </c>
      <c r="AR95" s="91"/>
      <c r="AS95" s="214">
        <f t="shared" si="42"/>
        <v>12.9375</v>
      </c>
      <c r="AT95" s="214">
        <f t="shared" si="42"/>
        <v>17.3125</v>
      </c>
      <c r="AU95" s="135">
        <f t="shared" si="42"/>
        <v>34.3125</v>
      </c>
      <c r="AV95" s="91"/>
      <c r="AW95" s="130">
        <f t="shared" si="43"/>
        <v>12.3125</v>
      </c>
      <c r="AX95" s="130">
        <f t="shared" si="43"/>
        <v>16.3125</v>
      </c>
      <c r="AY95" s="91"/>
      <c r="AZ95" s="215">
        <f t="shared" si="44"/>
        <v>19.3125</v>
      </c>
      <c r="BA95" s="215">
        <f t="shared" si="44"/>
        <v>16.3125</v>
      </c>
      <c r="BB95" s="91"/>
      <c r="BC95" s="400">
        <f t="shared" si="45"/>
        <v>12.3125</v>
      </c>
      <c r="BD95" s="400">
        <f t="shared" si="45"/>
        <v>22.3125</v>
      </c>
    </row>
    <row r="96" spans="27:56" ht="15" x14ac:dyDescent="0.25">
      <c r="AD96" s="38" t="s">
        <v>61</v>
      </c>
      <c r="AE96" s="44" t="s">
        <v>47</v>
      </c>
      <c r="AP96" s="213">
        <f t="shared" si="41"/>
        <v>18.375</v>
      </c>
      <c r="AQ96" s="213">
        <f t="shared" si="41"/>
        <v>46.375</v>
      </c>
      <c r="AR96" s="91"/>
      <c r="AS96" s="214">
        <f t="shared" si="42"/>
        <v>13</v>
      </c>
      <c r="AT96" s="214">
        <f t="shared" si="42"/>
        <v>17.375</v>
      </c>
      <c r="AU96" s="135">
        <f t="shared" si="42"/>
        <v>34.375</v>
      </c>
      <c r="AV96" s="91"/>
      <c r="AW96" s="130">
        <f t="shared" si="43"/>
        <v>12.375</v>
      </c>
      <c r="AX96" s="130">
        <f t="shared" si="43"/>
        <v>16.375</v>
      </c>
      <c r="AY96" s="91"/>
      <c r="AZ96" s="215">
        <f t="shared" si="44"/>
        <v>19.375</v>
      </c>
      <c r="BA96" s="215">
        <f t="shared" si="44"/>
        <v>16.375</v>
      </c>
      <c r="BB96" s="91"/>
      <c r="BC96" s="400">
        <f t="shared" si="45"/>
        <v>12.375</v>
      </c>
      <c r="BD96" s="400">
        <f t="shared" si="45"/>
        <v>22.375</v>
      </c>
    </row>
    <row r="97" spans="30:56" ht="15.75" thickBot="1" x14ac:dyDescent="0.3">
      <c r="AD97" s="40" t="s">
        <v>62</v>
      </c>
      <c r="AE97" s="45" t="s">
        <v>47</v>
      </c>
      <c r="AP97" s="213">
        <f t="shared" si="41"/>
        <v>18.4375</v>
      </c>
      <c r="AQ97" s="213">
        <f t="shared" si="41"/>
        <v>46.4375</v>
      </c>
      <c r="AR97" s="91"/>
      <c r="AS97" s="214">
        <f t="shared" si="42"/>
        <v>13.0625</v>
      </c>
      <c r="AT97" s="214">
        <f t="shared" si="42"/>
        <v>17.4375</v>
      </c>
      <c r="AU97" s="135">
        <f t="shared" si="42"/>
        <v>34.4375</v>
      </c>
      <c r="AV97" s="91"/>
      <c r="AW97" s="130">
        <f t="shared" si="43"/>
        <v>12.4375</v>
      </c>
      <c r="AX97" s="130">
        <f t="shared" si="43"/>
        <v>16.4375</v>
      </c>
      <c r="AY97" s="91"/>
      <c r="AZ97" s="215">
        <f t="shared" si="44"/>
        <v>19.4375</v>
      </c>
      <c r="BA97" s="215">
        <f t="shared" si="44"/>
        <v>16.4375</v>
      </c>
      <c r="BB97" s="91"/>
      <c r="BC97" s="400">
        <f t="shared" si="45"/>
        <v>12.4375</v>
      </c>
      <c r="BD97" s="400">
        <f t="shared" si="45"/>
        <v>22.4375</v>
      </c>
    </row>
    <row r="98" spans="30:56" ht="15.75" thickBot="1" x14ac:dyDescent="0.3">
      <c r="AD98" s="41" t="s">
        <v>817</v>
      </c>
      <c r="AP98" s="213">
        <f t="shared" si="41"/>
        <v>18.5</v>
      </c>
      <c r="AQ98" s="213">
        <f t="shared" si="41"/>
        <v>46.5</v>
      </c>
      <c r="AR98" s="91"/>
      <c r="AS98" s="214">
        <f t="shared" si="42"/>
        <v>13.125</v>
      </c>
      <c r="AT98" s="214">
        <f t="shared" si="42"/>
        <v>17.5</v>
      </c>
      <c r="AU98" s="135">
        <f t="shared" si="42"/>
        <v>34.5</v>
      </c>
      <c r="AV98" s="91"/>
      <c r="AW98" s="130">
        <f t="shared" si="43"/>
        <v>12.5</v>
      </c>
      <c r="AX98" s="130">
        <f t="shared" si="43"/>
        <v>16.5</v>
      </c>
      <c r="AY98" s="91"/>
      <c r="AZ98" s="215">
        <f t="shared" si="44"/>
        <v>19.5</v>
      </c>
      <c r="BA98" s="215">
        <f t="shared" si="44"/>
        <v>16.5</v>
      </c>
      <c r="BB98" s="91"/>
      <c r="BC98" s="400">
        <f t="shared" si="45"/>
        <v>12.5</v>
      </c>
      <c r="BD98" s="400">
        <f t="shared" si="45"/>
        <v>22.5</v>
      </c>
    </row>
    <row r="99" spans="30:56" ht="15" x14ac:dyDescent="0.25">
      <c r="AD99" s="37" t="s">
        <v>771</v>
      </c>
      <c r="AE99" s="43" t="s">
        <v>816</v>
      </c>
      <c r="AF99" s="1" t="str">
        <f>AD100</f>
        <v>1" Custom</v>
      </c>
      <c r="AP99" s="213">
        <f t="shared" si="41"/>
        <v>18.5625</v>
      </c>
      <c r="AQ99" s="213">
        <f t="shared" si="41"/>
        <v>46.5625</v>
      </c>
      <c r="AR99" s="91"/>
      <c r="AS99" s="214">
        <f t="shared" si="42"/>
        <v>13.1875</v>
      </c>
      <c r="AT99" s="214">
        <f t="shared" si="42"/>
        <v>17.5625</v>
      </c>
      <c r="AU99" s="135">
        <f t="shared" si="42"/>
        <v>34.5625</v>
      </c>
      <c r="AV99" s="91"/>
      <c r="AW99" s="130">
        <f t="shared" si="43"/>
        <v>12.5625</v>
      </c>
      <c r="AX99" s="130">
        <f t="shared" si="43"/>
        <v>16.5625</v>
      </c>
      <c r="AY99" s="91"/>
      <c r="AZ99" s="215">
        <f t="shared" si="44"/>
        <v>19.5625</v>
      </c>
      <c r="BA99" s="215">
        <f t="shared" si="44"/>
        <v>16.5625</v>
      </c>
      <c r="BB99" s="91"/>
      <c r="BC99" s="400">
        <f t="shared" si="45"/>
        <v>12.5625</v>
      </c>
      <c r="BD99" s="400">
        <f t="shared" si="45"/>
        <v>22.5625</v>
      </c>
    </row>
    <row r="100" spans="30:56" ht="15" x14ac:dyDescent="0.25">
      <c r="AD100" s="38" t="s">
        <v>457</v>
      </c>
      <c r="AE100" s="44" t="s">
        <v>814</v>
      </c>
      <c r="AF100" s="1" t="str">
        <f t="shared" ref="AF100:AF101" si="46">AD101</f>
        <v>7/8" Tilt</v>
      </c>
      <c r="AP100" s="213">
        <f t="shared" si="41"/>
        <v>18.625</v>
      </c>
      <c r="AQ100" s="213">
        <f t="shared" si="41"/>
        <v>46.625</v>
      </c>
      <c r="AR100" s="91"/>
      <c r="AS100" s="214">
        <f t="shared" si="42"/>
        <v>13.25</v>
      </c>
      <c r="AT100" s="214">
        <f t="shared" si="42"/>
        <v>17.625</v>
      </c>
      <c r="AU100" s="135">
        <f t="shared" si="42"/>
        <v>34.625</v>
      </c>
      <c r="AV100" s="91"/>
      <c r="AW100" s="130">
        <f t="shared" si="43"/>
        <v>12.625</v>
      </c>
      <c r="AX100" s="130">
        <f t="shared" si="43"/>
        <v>16.625</v>
      </c>
      <c r="AY100" s="91"/>
      <c r="AZ100" s="215">
        <f t="shared" si="44"/>
        <v>19.625</v>
      </c>
      <c r="BA100" s="215">
        <f t="shared" si="44"/>
        <v>16.625</v>
      </c>
      <c r="BB100" s="91"/>
      <c r="BC100" s="400">
        <f t="shared" si="45"/>
        <v>12.625</v>
      </c>
      <c r="BD100" s="400">
        <f t="shared" si="45"/>
        <v>22.625</v>
      </c>
    </row>
    <row r="101" spans="30:56" ht="15" x14ac:dyDescent="0.25">
      <c r="AD101" s="38" t="s">
        <v>458</v>
      </c>
      <c r="AE101" s="44" t="s">
        <v>42</v>
      </c>
      <c r="AF101" s="1" t="str">
        <f t="shared" si="46"/>
        <v>7/8" RLT-Top</v>
      </c>
      <c r="AP101" s="213">
        <f t="shared" si="41"/>
        <v>18.6875</v>
      </c>
      <c r="AQ101" s="213">
        <f t="shared" si="41"/>
        <v>46.6875</v>
      </c>
      <c r="AR101" s="91"/>
      <c r="AS101" s="214">
        <f t="shared" si="42"/>
        <v>13.3125</v>
      </c>
      <c r="AT101" s="214">
        <f t="shared" si="42"/>
        <v>17.6875</v>
      </c>
      <c r="AU101" s="135">
        <f t="shared" si="42"/>
        <v>34.6875</v>
      </c>
      <c r="AV101" s="91"/>
      <c r="AW101" s="130">
        <f t="shared" si="43"/>
        <v>12.6875</v>
      </c>
      <c r="AX101" s="130">
        <f t="shared" si="43"/>
        <v>16.6875</v>
      </c>
      <c r="AY101" s="91"/>
      <c r="AZ101" s="215">
        <f t="shared" si="44"/>
        <v>19.6875</v>
      </c>
      <c r="BA101" s="215">
        <f t="shared" si="44"/>
        <v>16.6875</v>
      </c>
      <c r="BB101" s="91"/>
      <c r="BC101" s="400">
        <f t="shared" si="45"/>
        <v>12.6875</v>
      </c>
      <c r="BD101" s="400">
        <f t="shared" si="45"/>
        <v>22.6875</v>
      </c>
    </row>
    <row r="102" spans="30:56" ht="15" x14ac:dyDescent="0.25">
      <c r="AD102" s="38" t="s">
        <v>459</v>
      </c>
      <c r="AE102" s="44" t="s">
        <v>815</v>
      </c>
      <c r="AF102" s="1" t="str">
        <f>AD99</f>
        <v>Blink Classic</v>
      </c>
      <c r="AP102" s="213">
        <f t="shared" si="41"/>
        <v>18.75</v>
      </c>
      <c r="AQ102" s="213">
        <f t="shared" si="41"/>
        <v>46.75</v>
      </c>
      <c r="AR102" s="91"/>
      <c r="AS102" s="214">
        <f t="shared" si="42"/>
        <v>13.375</v>
      </c>
      <c r="AT102" s="214">
        <f t="shared" si="42"/>
        <v>17.75</v>
      </c>
      <c r="AU102" s="135">
        <f t="shared" si="42"/>
        <v>34.75</v>
      </c>
      <c r="AV102" s="91"/>
      <c r="AW102" s="130">
        <f t="shared" si="43"/>
        <v>12.75</v>
      </c>
      <c r="AX102" s="130">
        <f t="shared" si="43"/>
        <v>16.75</v>
      </c>
      <c r="AY102" s="91"/>
      <c r="AZ102" s="215">
        <f t="shared" si="44"/>
        <v>19.75</v>
      </c>
      <c r="BA102" s="215">
        <f t="shared" si="44"/>
        <v>16.75</v>
      </c>
      <c r="BB102" s="91"/>
      <c r="BC102" s="400">
        <f t="shared" si="45"/>
        <v>12.75</v>
      </c>
      <c r="BD102" s="400">
        <f t="shared" si="45"/>
        <v>22.75</v>
      </c>
    </row>
    <row r="103" spans="30:56" ht="15.75" thickBot="1" x14ac:dyDescent="0.3">
      <c r="AD103" s="40" t="s">
        <v>1015</v>
      </c>
      <c r="AE103" s="404" t="s">
        <v>1017</v>
      </c>
      <c r="AF103" s="1" t="str">
        <f>AD103</f>
        <v>7/8" Custom</v>
      </c>
      <c r="AP103" s="213">
        <f t="shared" si="41"/>
        <v>18.8125</v>
      </c>
      <c r="AQ103" s="213">
        <f t="shared" si="41"/>
        <v>46.8125</v>
      </c>
      <c r="AR103" s="91"/>
      <c r="AS103" s="214">
        <f t="shared" si="42"/>
        <v>13.4375</v>
      </c>
      <c r="AT103" s="214">
        <f t="shared" si="42"/>
        <v>17.8125</v>
      </c>
      <c r="AU103" s="135">
        <f t="shared" si="42"/>
        <v>34.8125</v>
      </c>
      <c r="AV103" s="91"/>
      <c r="AW103" s="130">
        <f t="shared" si="43"/>
        <v>12.8125</v>
      </c>
      <c r="AX103" s="130">
        <f t="shared" si="43"/>
        <v>16.8125</v>
      </c>
      <c r="AY103" s="91"/>
      <c r="AZ103" s="215">
        <f t="shared" si="44"/>
        <v>19.8125</v>
      </c>
      <c r="BA103" s="215">
        <f t="shared" si="44"/>
        <v>16.8125</v>
      </c>
      <c r="BB103" s="91"/>
      <c r="BC103" s="400">
        <f t="shared" si="45"/>
        <v>12.8125</v>
      </c>
      <c r="BD103" s="400">
        <f t="shared" si="45"/>
        <v>22.8125</v>
      </c>
    </row>
    <row r="104" spans="30:56" ht="15.75" thickBot="1" x14ac:dyDescent="0.3">
      <c r="AD104" s="403" t="s">
        <v>924</v>
      </c>
      <c r="AP104" s="213">
        <f t="shared" si="41"/>
        <v>18.875</v>
      </c>
      <c r="AQ104" s="213">
        <f t="shared" si="41"/>
        <v>46.875</v>
      </c>
      <c r="AR104" s="91"/>
      <c r="AS104" s="214">
        <f t="shared" si="42"/>
        <v>13.5</v>
      </c>
      <c r="AT104" s="214">
        <f t="shared" si="42"/>
        <v>17.875</v>
      </c>
      <c r="AU104" s="135">
        <f t="shared" si="42"/>
        <v>34.875</v>
      </c>
      <c r="AV104" s="91"/>
      <c r="AW104" s="130">
        <f t="shared" si="43"/>
        <v>12.875</v>
      </c>
      <c r="AX104" s="130">
        <f t="shared" si="43"/>
        <v>16.875</v>
      </c>
      <c r="AY104" s="91"/>
      <c r="AZ104" s="215">
        <f t="shared" si="44"/>
        <v>19.875</v>
      </c>
      <c r="BA104" s="215">
        <f t="shared" si="44"/>
        <v>16.875</v>
      </c>
      <c r="BB104" s="91"/>
      <c r="BC104" s="400">
        <f t="shared" si="45"/>
        <v>12.875</v>
      </c>
      <c r="BD104" s="400">
        <f t="shared" si="45"/>
        <v>22.875</v>
      </c>
    </row>
    <row r="105" spans="30:56" ht="15" x14ac:dyDescent="0.25">
      <c r="AD105" s="37" t="s">
        <v>596</v>
      </c>
      <c r="AE105" s="49">
        <v>1</v>
      </c>
      <c r="AP105" s="213">
        <f t="shared" si="41"/>
        <v>18.9375</v>
      </c>
      <c r="AQ105" s="213">
        <f t="shared" si="41"/>
        <v>46.9375</v>
      </c>
      <c r="AR105" s="91"/>
      <c r="AS105" s="214">
        <f t="shared" si="42"/>
        <v>13.5625</v>
      </c>
      <c r="AT105" s="214">
        <f t="shared" si="42"/>
        <v>17.9375</v>
      </c>
      <c r="AU105" s="135">
        <f t="shared" si="42"/>
        <v>34.9375</v>
      </c>
      <c r="AV105" s="91"/>
      <c r="AW105" s="130">
        <f t="shared" si="43"/>
        <v>12.9375</v>
      </c>
      <c r="AX105" s="130">
        <f t="shared" si="43"/>
        <v>16.9375</v>
      </c>
      <c r="AY105" s="91"/>
      <c r="AZ105" s="215">
        <f t="shared" si="44"/>
        <v>19.9375</v>
      </c>
      <c r="BA105" s="215">
        <f t="shared" si="44"/>
        <v>16.9375</v>
      </c>
      <c r="BB105" s="91"/>
      <c r="BC105" s="400">
        <f t="shared" si="45"/>
        <v>12.9375</v>
      </c>
      <c r="BD105" s="400">
        <f t="shared" si="45"/>
        <v>22.9375</v>
      </c>
    </row>
    <row r="106" spans="30:56" ht="15" x14ac:dyDescent="0.25">
      <c r="AD106" s="38" t="s">
        <v>597</v>
      </c>
      <c r="AE106" s="50">
        <v>2</v>
      </c>
      <c r="AP106" s="213">
        <f t="shared" si="41"/>
        <v>19</v>
      </c>
      <c r="AQ106" s="213">
        <f t="shared" si="41"/>
        <v>47</v>
      </c>
      <c r="AR106" s="91"/>
      <c r="AS106" s="214">
        <f t="shared" si="42"/>
        <v>13.625</v>
      </c>
      <c r="AT106" s="214">
        <f t="shared" si="42"/>
        <v>18</v>
      </c>
      <c r="AU106" s="135">
        <f t="shared" si="42"/>
        <v>35</v>
      </c>
      <c r="AV106" s="91"/>
      <c r="AW106" s="130">
        <f t="shared" si="43"/>
        <v>13</v>
      </c>
      <c r="AX106" s="130">
        <f t="shared" si="43"/>
        <v>17</v>
      </c>
      <c r="AY106" s="91"/>
      <c r="AZ106" s="215">
        <f t="shared" si="44"/>
        <v>20</v>
      </c>
      <c r="BA106" s="215">
        <f t="shared" si="44"/>
        <v>17</v>
      </c>
      <c r="BB106" s="91"/>
      <c r="BC106" s="400">
        <f t="shared" si="45"/>
        <v>13</v>
      </c>
      <c r="BD106" s="400">
        <f t="shared" si="45"/>
        <v>23</v>
      </c>
    </row>
    <row r="107" spans="30:56" ht="15" x14ac:dyDescent="0.25">
      <c r="AD107" s="38" t="s">
        <v>44</v>
      </c>
      <c r="AE107" s="50">
        <v>3</v>
      </c>
      <c r="AP107" s="213">
        <f t="shared" ref="AP107:AQ122" si="47">AP106+0.0625</f>
        <v>19.0625</v>
      </c>
      <c r="AQ107" s="213">
        <f t="shared" si="47"/>
        <v>47.0625</v>
      </c>
      <c r="AR107" s="91"/>
      <c r="AS107" s="214">
        <f t="shared" ref="AS107:AU122" si="48">AS106+0.0625</f>
        <v>13.6875</v>
      </c>
      <c r="AT107" s="214">
        <f t="shared" si="48"/>
        <v>18.0625</v>
      </c>
      <c r="AU107" s="135">
        <f t="shared" si="48"/>
        <v>35.0625</v>
      </c>
      <c r="AV107" s="91"/>
      <c r="AW107" s="130">
        <f t="shared" ref="AW107:AX122" si="49">AW106+0.0625</f>
        <v>13.0625</v>
      </c>
      <c r="AX107" s="130">
        <f t="shared" si="49"/>
        <v>17.0625</v>
      </c>
      <c r="AY107" s="91"/>
      <c r="AZ107" s="215">
        <f t="shared" ref="AZ107:BA122" si="50">AZ106+0.0625</f>
        <v>20.0625</v>
      </c>
      <c r="BA107" s="215">
        <f t="shared" si="50"/>
        <v>17.0625</v>
      </c>
      <c r="BB107" s="91"/>
      <c r="BC107" s="400">
        <f t="shared" ref="BC107:BD122" si="51">BC106+0.0625</f>
        <v>13.0625</v>
      </c>
      <c r="BD107" s="400">
        <f t="shared" si="51"/>
        <v>23.0625</v>
      </c>
    </row>
    <row r="108" spans="30:56" ht="15" x14ac:dyDescent="0.25">
      <c r="AD108" s="38" t="s">
        <v>12</v>
      </c>
      <c r="AE108" s="50">
        <v>4</v>
      </c>
      <c r="AP108" s="213">
        <f t="shared" si="47"/>
        <v>19.125</v>
      </c>
      <c r="AQ108" s="213">
        <f t="shared" si="47"/>
        <v>47.125</v>
      </c>
      <c r="AR108" s="91"/>
      <c r="AS108" s="214">
        <f t="shared" si="48"/>
        <v>13.75</v>
      </c>
      <c r="AT108" s="214">
        <f t="shared" si="48"/>
        <v>18.125</v>
      </c>
      <c r="AU108" s="135">
        <f t="shared" si="48"/>
        <v>35.125</v>
      </c>
      <c r="AV108" s="91"/>
      <c r="AW108" s="130">
        <f t="shared" si="49"/>
        <v>13.125</v>
      </c>
      <c r="AX108" s="130">
        <f t="shared" si="49"/>
        <v>17.125</v>
      </c>
      <c r="AY108" s="91"/>
      <c r="AZ108" s="215">
        <f t="shared" si="50"/>
        <v>20.125</v>
      </c>
      <c r="BA108" s="215">
        <f t="shared" si="50"/>
        <v>17.125</v>
      </c>
      <c r="BB108" s="91"/>
      <c r="BC108" s="400">
        <f t="shared" si="51"/>
        <v>13.125</v>
      </c>
      <c r="BD108" s="400">
        <f t="shared" si="51"/>
        <v>23.125</v>
      </c>
    </row>
    <row r="109" spans="30:56" ht="15" x14ac:dyDescent="0.25">
      <c r="AD109" s="38" t="s">
        <v>14</v>
      </c>
      <c r="AE109" s="50">
        <v>5</v>
      </c>
      <c r="AP109" s="213">
        <f t="shared" si="47"/>
        <v>19.1875</v>
      </c>
      <c r="AQ109" s="213">
        <f t="shared" si="47"/>
        <v>47.1875</v>
      </c>
      <c r="AR109" s="91"/>
      <c r="AS109" s="214">
        <f t="shared" si="48"/>
        <v>13.8125</v>
      </c>
      <c r="AT109" s="214">
        <f t="shared" si="48"/>
        <v>18.1875</v>
      </c>
      <c r="AU109" s="135">
        <f t="shared" si="48"/>
        <v>35.1875</v>
      </c>
      <c r="AV109" s="91"/>
      <c r="AW109" s="130">
        <f t="shared" si="49"/>
        <v>13.1875</v>
      </c>
      <c r="AX109" s="130">
        <f t="shared" si="49"/>
        <v>17.1875</v>
      </c>
      <c r="AY109" s="91"/>
      <c r="AZ109" s="215">
        <f t="shared" si="50"/>
        <v>20.1875</v>
      </c>
      <c r="BA109" s="215">
        <f t="shared" si="50"/>
        <v>17.1875</v>
      </c>
      <c r="BB109" s="91"/>
      <c r="BC109" s="400">
        <f t="shared" si="51"/>
        <v>13.1875</v>
      </c>
      <c r="BD109" s="400">
        <f t="shared" si="51"/>
        <v>23.1875</v>
      </c>
    </row>
    <row r="110" spans="30:56" ht="15" x14ac:dyDescent="0.25">
      <c r="AD110" s="38" t="s">
        <v>15</v>
      </c>
      <c r="AE110" s="50">
        <v>6</v>
      </c>
      <c r="AP110" s="213">
        <f t="shared" si="47"/>
        <v>19.25</v>
      </c>
      <c r="AQ110" s="213">
        <f t="shared" si="47"/>
        <v>47.25</v>
      </c>
      <c r="AR110" s="91"/>
      <c r="AS110" s="214">
        <f t="shared" si="48"/>
        <v>13.875</v>
      </c>
      <c r="AT110" s="214">
        <f t="shared" si="48"/>
        <v>18.25</v>
      </c>
      <c r="AU110" s="135">
        <f t="shared" si="48"/>
        <v>35.25</v>
      </c>
      <c r="AV110" s="91"/>
      <c r="AW110" s="130">
        <f t="shared" si="49"/>
        <v>13.25</v>
      </c>
      <c r="AX110" s="130">
        <f t="shared" si="49"/>
        <v>17.25</v>
      </c>
      <c r="AY110" s="91"/>
      <c r="AZ110" s="215">
        <f t="shared" si="50"/>
        <v>20.25</v>
      </c>
      <c r="BA110" s="215">
        <f t="shared" si="50"/>
        <v>17.25</v>
      </c>
      <c r="BB110" s="91"/>
      <c r="BC110" s="400">
        <f t="shared" si="51"/>
        <v>13.25</v>
      </c>
      <c r="BD110" s="400">
        <f t="shared" si="51"/>
        <v>23.25</v>
      </c>
    </row>
    <row r="111" spans="30:56" ht="15" x14ac:dyDescent="0.25">
      <c r="AD111" s="38" t="s">
        <v>16</v>
      </c>
      <c r="AE111" s="50">
        <v>7</v>
      </c>
      <c r="AP111" s="213">
        <f t="shared" si="47"/>
        <v>19.3125</v>
      </c>
      <c r="AQ111" s="213">
        <f t="shared" si="47"/>
        <v>47.3125</v>
      </c>
      <c r="AR111" s="91"/>
      <c r="AS111" s="214">
        <f t="shared" si="48"/>
        <v>13.9375</v>
      </c>
      <c r="AT111" s="214">
        <f t="shared" si="48"/>
        <v>18.3125</v>
      </c>
      <c r="AU111" s="135">
        <f t="shared" si="48"/>
        <v>35.3125</v>
      </c>
      <c r="AV111" s="91"/>
      <c r="AW111" s="130">
        <f t="shared" si="49"/>
        <v>13.3125</v>
      </c>
      <c r="AX111" s="130">
        <f t="shared" si="49"/>
        <v>17.3125</v>
      </c>
      <c r="AY111" s="91"/>
      <c r="AZ111" s="215">
        <f t="shared" si="50"/>
        <v>20.3125</v>
      </c>
      <c r="BA111" s="215">
        <f t="shared" si="50"/>
        <v>17.3125</v>
      </c>
      <c r="BB111" s="91"/>
      <c r="BC111" s="400">
        <f t="shared" si="51"/>
        <v>13.3125</v>
      </c>
      <c r="BD111" s="400">
        <f t="shared" si="51"/>
        <v>23.3125</v>
      </c>
    </row>
    <row r="112" spans="30:56" ht="15" x14ac:dyDescent="0.25">
      <c r="AD112" s="38" t="s">
        <v>17</v>
      </c>
      <c r="AE112" s="50">
        <v>8</v>
      </c>
      <c r="AP112" s="213">
        <f t="shared" si="47"/>
        <v>19.375</v>
      </c>
      <c r="AQ112" s="213">
        <f t="shared" si="47"/>
        <v>47.375</v>
      </c>
      <c r="AR112" s="91"/>
      <c r="AS112" s="214">
        <f t="shared" si="48"/>
        <v>14</v>
      </c>
      <c r="AT112" s="214">
        <f t="shared" si="48"/>
        <v>18.375</v>
      </c>
      <c r="AU112" s="135">
        <f t="shared" si="48"/>
        <v>35.375</v>
      </c>
      <c r="AV112" s="91"/>
      <c r="AW112" s="130">
        <f t="shared" si="49"/>
        <v>13.375</v>
      </c>
      <c r="AX112" s="130">
        <f t="shared" si="49"/>
        <v>17.375</v>
      </c>
      <c r="AY112" s="91"/>
      <c r="AZ112" s="215">
        <f t="shared" si="50"/>
        <v>20.375</v>
      </c>
      <c r="BA112" s="215">
        <f t="shared" si="50"/>
        <v>17.375</v>
      </c>
      <c r="BB112" s="91"/>
      <c r="BC112" s="400">
        <f t="shared" si="51"/>
        <v>13.375</v>
      </c>
      <c r="BD112" s="400">
        <f t="shared" si="51"/>
        <v>23.375</v>
      </c>
    </row>
    <row r="113" spans="30:56" ht="15" x14ac:dyDescent="0.25">
      <c r="AD113" s="38" t="s">
        <v>18</v>
      </c>
      <c r="AE113" s="50">
        <v>9</v>
      </c>
      <c r="AP113" s="213">
        <f t="shared" si="47"/>
        <v>19.4375</v>
      </c>
      <c r="AQ113" s="213">
        <f t="shared" si="47"/>
        <v>47.4375</v>
      </c>
      <c r="AR113" s="91"/>
      <c r="AS113" s="214">
        <f t="shared" si="48"/>
        <v>14.0625</v>
      </c>
      <c r="AT113" s="214">
        <f t="shared" si="48"/>
        <v>18.4375</v>
      </c>
      <c r="AU113" s="135">
        <f t="shared" si="48"/>
        <v>35.4375</v>
      </c>
      <c r="AV113" s="91"/>
      <c r="AW113" s="130">
        <f t="shared" si="49"/>
        <v>13.4375</v>
      </c>
      <c r="AX113" s="130">
        <f t="shared" si="49"/>
        <v>17.4375</v>
      </c>
      <c r="AY113" s="91"/>
      <c r="AZ113" s="215">
        <f t="shared" si="50"/>
        <v>20.4375</v>
      </c>
      <c r="BA113" s="215">
        <f t="shared" si="50"/>
        <v>17.4375</v>
      </c>
      <c r="BB113" s="91"/>
      <c r="BC113" s="400">
        <f t="shared" si="51"/>
        <v>13.4375</v>
      </c>
      <c r="BD113" s="400">
        <f t="shared" si="51"/>
        <v>23.4375</v>
      </c>
    </row>
    <row r="114" spans="30:56" ht="15.75" thickBot="1" x14ac:dyDescent="0.3">
      <c r="AD114" s="40" t="s">
        <v>1151</v>
      </c>
      <c r="AE114" s="51">
        <v>91</v>
      </c>
      <c r="AP114" s="213">
        <f t="shared" si="47"/>
        <v>19.5</v>
      </c>
      <c r="AQ114" s="213">
        <f t="shared" si="47"/>
        <v>47.5</v>
      </c>
      <c r="AR114" s="91"/>
      <c r="AS114" s="214">
        <f t="shared" si="48"/>
        <v>14.125</v>
      </c>
      <c r="AT114" s="214">
        <f t="shared" si="48"/>
        <v>18.5</v>
      </c>
      <c r="AU114" s="135">
        <f t="shared" si="48"/>
        <v>35.5</v>
      </c>
      <c r="AV114" s="91"/>
      <c r="AW114" s="130">
        <f t="shared" si="49"/>
        <v>13.5</v>
      </c>
      <c r="AX114" s="130">
        <f t="shared" si="49"/>
        <v>17.5</v>
      </c>
      <c r="AY114" s="91"/>
      <c r="AZ114" s="215">
        <f t="shared" si="50"/>
        <v>20.5</v>
      </c>
      <c r="BA114" s="215">
        <f t="shared" si="50"/>
        <v>17.5</v>
      </c>
      <c r="BB114" s="91"/>
      <c r="BC114" s="400">
        <f t="shared" si="51"/>
        <v>13.5</v>
      </c>
      <c r="BD114" s="400">
        <f t="shared" si="51"/>
        <v>23.5</v>
      </c>
    </row>
    <row r="115" spans="30:56" ht="15" x14ac:dyDescent="0.25">
      <c r="AP115" s="213">
        <f t="shared" si="47"/>
        <v>19.5625</v>
      </c>
      <c r="AQ115" s="213">
        <f t="shared" si="47"/>
        <v>47.5625</v>
      </c>
      <c r="AR115" s="91"/>
      <c r="AS115" s="214">
        <f t="shared" si="48"/>
        <v>14.1875</v>
      </c>
      <c r="AT115" s="214">
        <f t="shared" si="48"/>
        <v>18.5625</v>
      </c>
      <c r="AU115" s="135">
        <f t="shared" si="48"/>
        <v>35.5625</v>
      </c>
      <c r="AV115" s="91"/>
      <c r="AW115" s="130">
        <f t="shared" si="49"/>
        <v>13.5625</v>
      </c>
      <c r="AX115" s="130">
        <f t="shared" si="49"/>
        <v>17.5625</v>
      </c>
      <c r="AY115" s="91"/>
      <c r="AZ115" s="215">
        <f t="shared" si="50"/>
        <v>20.5625</v>
      </c>
      <c r="BA115" s="215">
        <f t="shared" si="50"/>
        <v>17.5625</v>
      </c>
      <c r="BB115" s="91"/>
      <c r="BC115" s="400">
        <f t="shared" si="51"/>
        <v>13.5625</v>
      </c>
      <c r="BD115" s="400">
        <f t="shared" si="51"/>
        <v>23.5625</v>
      </c>
    </row>
    <row r="116" spans="30:56" ht="15" x14ac:dyDescent="0.25">
      <c r="AP116" s="213">
        <f t="shared" si="47"/>
        <v>19.625</v>
      </c>
      <c r="AQ116" s="213">
        <f t="shared" si="47"/>
        <v>47.625</v>
      </c>
      <c r="AR116" s="91"/>
      <c r="AS116" s="214">
        <f t="shared" si="48"/>
        <v>14.25</v>
      </c>
      <c r="AT116" s="214">
        <f t="shared" si="48"/>
        <v>18.625</v>
      </c>
      <c r="AU116" s="135">
        <f t="shared" si="48"/>
        <v>35.625</v>
      </c>
      <c r="AV116" s="91"/>
      <c r="AW116" s="130">
        <f t="shared" si="49"/>
        <v>13.625</v>
      </c>
      <c r="AX116" s="130">
        <f t="shared" si="49"/>
        <v>17.625</v>
      </c>
      <c r="AY116" s="91"/>
      <c r="AZ116" s="215">
        <f t="shared" si="50"/>
        <v>20.625</v>
      </c>
      <c r="BA116" s="215">
        <f t="shared" si="50"/>
        <v>17.625</v>
      </c>
      <c r="BB116" s="91"/>
      <c r="BC116" s="400">
        <f t="shared" si="51"/>
        <v>13.625</v>
      </c>
      <c r="BD116" s="400">
        <f t="shared" si="51"/>
        <v>23.625</v>
      </c>
    </row>
    <row r="117" spans="30:56" ht="15" x14ac:dyDescent="0.25">
      <c r="AP117" s="213">
        <f t="shared" si="47"/>
        <v>19.6875</v>
      </c>
      <c r="AQ117" s="213">
        <f t="shared" si="47"/>
        <v>47.6875</v>
      </c>
      <c r="AR117" s="91"/>
      <c r="AS117" s="214">
        <f t="shared" si="48"/>
        <v>14.3125</v>
      </c>
      <c r="AT117" s="214">
        <f t="shared" si="48"/>
        <v>18.6875</v>
      </c>
      <c r="AU117" s="135">
        <f t="shared" si="48"/>
        <v>35.6875</v>
      </c>
      <c r="AV117" s="91"/>
      <c r="AW117" s="130">
        <f t="shared" si="49"/>
        <v>13.6875</v>
      </c>
      <c r="AX117" s="130">
        <f t="shared" si="49"/>
        <v>17.6875</v>
      </c>
      <c r="AY117" s="91"/>
      <c r="AZ117" s="215">
        <f t="shared" si="50"/>
        <v>20.6875</v>
      </c>
      <c r="BA117" s="215">
        <f t="shared" si="50"/>
        <v>17.6875</v>
      </c>
      <c r="BB117" s="91"/>
      <c r="BC117" s="400">
        <f t="shared" si="51"/>
        <v>13.6875</v>
      </c>
      <c r="BD117" s="400">
        <f t="shared" si="51"/>
        <v>23.6875</v>
      </c>
    </row>
    <row r="118" spans="30:56" ht="15" x14ac:dyDescent="0.25">
      <c r="AP118" s="213">
        <f t="shared" si="47"/>
        <v>19.75</v>
      </c>
      <c r="AQ118" s="213">
        <f t="shared" si="47"/>
        <v>47.75</v>
      </c>
      <c r="AR118" s="91"/>
      <c r="AS118" s="214">
        <f t="shared" si="48"/>
        <v>14.375</v>
      </c>
      <c r="AT118" s="214">
        <f t="shared" si="48"/>
        <v>18.75</v>
      </c>
      <c r="AU118" s="135">
        <f t="shared" si="48"/>
        <v>35.75</v>
      </c>
      <c r="AV118" s="91"/>
      <c r="AW118" s="130">
        <f t="shared" si="49"/>
        <v>13.75</v>
      </c>
      <c r="AX118" s="130">
        <f t="shared" si="49"/>
        <v>17.75</v>
      </c>
      <c r="AY118" s="91"/>
      <c r="AZ118" s="215">
        <f t="shared" si="50"/>
        <v>20.75</v>
      </c>
      <c r="BA118" s="215">
        <f t="shared" si="50"/>
        <v>17.75</v>
      </c>
      <c r="BB118" s="91"/>
      <c r="BC118" s="400">
        <f t="shared" si="51"/>
        <v>13.75</v>
      </c>
      <c r="BD118" s="400">
        <f t="shared" si="51"/>
        <v>23.75</v>
      </c>
    </row>
    <row r="119" spans="30:56" ht="15" x14ac:dyDescent="0.25">
      <c r="AP119" s="213">
        <f t="shared" si="47"/>
        <v>19.8125</v>
      </c>
      <c r="AQ119" s="213">
        <f t="shared" si="47"/>
        <v>47.8125</v>
      </c>
      <c r="AR119" s="91"/>
      <c r="AS119" s="214">
        <f t="shared" si="48"/>
        <v>14.4375</v>
      </c>
      <c r="AT119" s="214">
        <f t="shared" si="48"/>
        <v>18.8125</v>
      </c>
      <c r="AU119" s="135">
        <f t="shared" si="48"/>
        <v>35.8125</v>
      </c>
      <c r="AV119" s="91"/>
      <c r="AW119" s="130">
        <f t="shared" si="49"/>
        <v>13.8125</v>
      </c>
      <c r="AX119" s="130">
        <f t="shared" si="49"/>
        <v>17.8125</v>
      </c>
      <c r="AY119" s="91"/>
      <c r="AZ119" s="215">
        <f t="shared" si="50"/>
        <v>20.8125</v>
      </c>
      <c r="BA119" s="215">
        <f t="shared" si="50"/>
        <v>17.8125</v>
      </c>
      <c r="BB119" s="91"/>
      <c r="BC119" s="400">
        <f t="shared" si="51"/>
        <v>13.8125</v>
      </c>
      <c r="BD119" s="400">
        <f t="shared" si="51"/>
        <v>23.8125</v>
      </c>
    </row>
    <row r="120" spans="30:56" ht="15" x14ac:dyDescent="0.25">
      <c r="AP120" s="213">
        <f t="shared" si="47"/>
        <v>19.875</v>
      </c>
      <c r="AQ120" s="213">
        <f t="shared" si="47"/>
        <v>47.875</v>
      </c>
      <c r="AR120" s="91"/>
      <c r="AS120" s="214">
        <f t="shared" si="48"/>
        <v>14.5</v>
      </c>
      <c r="AT120" s="214">
        <f t="shared" si="48"/>
        <v>18.875</v>
      </c>
      <c r="AU120" s="135">
        <f t="shared" si="48"/>
        <v>35.875</v>
      </c>
      <c r="AV120" s="91"/>
      <c r="AW120" s="130">
        <f t="shared" si="49"/>
        <v>13.875</v>
      </c>
      <c r="AX120" s="130">
        <f t="shared" si="49"/>
        <v>17.875</v>
      </c>
      <c r="AY120" s="91"/>
      <c r="AZ120" s="215">
        <f t="shared" si="50"/>
        <v>20.875</v>
      </c>
      <c r="BA120" s="215">
        <f t="shared" si="50"/>
        <v>17.875</v>
      </c>
      <c r="BB120" s="91"/>
      <c r="BC120" s="400">
        <f t="shared" si="51"/>
        <v>13.875</v>
      </c>
      <c r="BD120" s="400">
        <f t="shared" si="51"/>
        <v>23.875</v>
      </c>
    </row>
    <row r="121" spans="30:56" ht="15" x14ac:dyDescent="0.25">
      <c r="AP121" s="213">
        <f t="shared" si="47"/>
        <v>19.9375</v>
      </c>
      <c r="AQ121" s="213">
        <f t="shared" si="47"/>
        <v>47.9375</v>
      </c>
      <c r="AR121" s="91"/>
      <c r="AS121" s="214">
        <f t="shared" si="48"/>
        <v>14.5625</v>
      </c>
      <c r="AT121" s="214">
        <f t="shared" si="48"/>
        <v>18.9375</v>
      </c>
      <c r="AU121" s="135">
        <f t="shared" si="48"/>
        <v>35.9375</v>
      </c>
      <c r="AV121" s="91"/>
      <c r="AW121" s="130">
        <f t="shared" si="49"/>
        <v>13.9375</v>
      </c>
      <c r="AX121" s="130">
        <f t="shared" si="49"/>
        <v>17.9375</v>
      </c>
      <c r="AY121" s="91"/>
      <c r="AZ121" s="215">
        <f t="shared" si="50"/>
        <v>20.9375</v>
      </c>
      <c r="BA121" s="215">
        <f t="shared" si="50"/>
        <v>17.9375</v>
      </c>
      <c r="BB121" s="91"/>
      <c r="BC121" s="400">
        <f t="shared" si="51"/>
        <v>13.9375</v>
      </c>
      <c r="BD121" s="400">
        <f t="shared" si="51"/>
        <v>23.9375</v>
      </c>
    </row>
    <row r="122" spans="30:56" ht="15" x14ac:dyDescent="0.25">
      <c r="AP122" s="213">
        <f t="shared" si="47"/>
        <v>20</v>
      </c>
      <c r="AQ122" s="213">
        <f t="shared" si="47"/>
        <v>48</v>
      </c>
      <c r="AR122" s="91"/>
      <c r="AS122" s="214">
        <f t="shared" si="48"/>
        <v>14.625</v>
      </c>
      <c r="AT122" s="214">
        <f t="shared" si="48"/>
        <v>19</v>
      </c>
      <c r="AU122" s="135">
        <f t="shared" si="48"/>
        <v>36</v>
      </c>
      <c r="AV122" s="91"/>
      <c r="AW122" s="130">
        <f t="shared" si="49"/>
        <v>14</v>
      </c>
      <c r="AX122" s="130">
        <f t="shared" si="49"/>
        <v>18</v>
      </c>
      <c r="AY122" s="91"/>
      <c r="AZ122" s="215">
        <f t="shared" si="50"/>
        <v>21</v>
      </c>
      <c r="BA122" s="215">
        <f t="shared" si="50"/>
        <v>18</v>
      </c>
      <c r="BB122" s="91"/>
      <c r="BC122" s="400">
        <f t="shared" si="51"/>
        <v>14</v>
      </c>
      <c r="BD122" s="400">
        <f t="shared" si="51"/>
        <v>24</v>
      </c>
    </row>
    <row r="123" spans="30:56" ht="15" x14ac:dyDescent="0.25">
      <c r="AP123" s="213">
        <f t="shared" ref="AP123:AQ138" si="52">AP122+0.0625</f>
        <v>20.0625</v>
      </c>
      <c r="AQ123" s="213">
        <f t="shared" si="52"/>
        <v>48.0625</v>
      </c>
      <c r="AR123" s="91"/>
      <c r="AS123" s="214">
        <f t="shared" ref="AS123:AU138" si="53">AS122+0.0625</f>
        <v>14.6875</v>
      </c>
      <c r="AT123" s="214">
        <f t="shared" si="53"/>
        <v>19.0625</v>
      </c>
      <c r="AU123" s="135">
        <f t="shared" si="53"/>
        <v>36.0625</v>
      </c>
      <c r="AV123" s="91"/>
      <c r="AW123" s="130">
        <f t="shared" ref="AW123:AX138" si="54">AW122+0.0625</f>
        <v>14.0625</v>
      </c>
      <c r="AX123" s="130">
        <f t="shared" si="54"/>
        <v>18.0625</v>
      </c>
      <c r="AY123" s="91"/>
      <c r="AZ123" s="215">
        <f t="shared" ref="AZ123:BA138" si="55">AZ122+0.0625</f>
        <v>21.0625</v>
      </c>
      <c r="BA123" s="215">
        <f t="shared" si="55"/>
        <v>18.0625</v>
      </c>
      <c r="BB123" s="91"/>
      <c r="BC123" s="400">
        <f t="shared" ref="BC123:BD138" si="56">BC122+0.0625</f>
        <v>14.0625</v>
      </c>
      <c r="BD123" s="400">
        <f t="shared" si="56"/>
        <v>24.0625</v>
      </c>
    </row>
    <row r="124" spans="30:56" ht="15" x14ac:dyDescent="0.25">
      <c r="AP124" s="213">
        <f t="shared" si="52"/>
        <v>20.125</v>
      </c>
      <c r="AQ124" s="213">
        <f t="shared" si="52"/>
        <v>48.125</v>
      </c>
      <c r="AR124" s="91"/>
      <c r="AS124" s="214">
        <f t="shared" si="53"/>
        <v>14.75</v>
      </c>
      <c r="AT124" s="214">
        <f t="shared" si="53"/>
        <v>19.125</v>
      </c>
      <c r="AU124" s="135">
        <f t="shared" si="53"/>
        <v>36.125</v>
      </c>
      <c r="AV124" s="91"/>
      <c r="AW124" s="130">
        <f t="shared" si="54"/>
        <v>14.125</v>
      </c>
      <c r="AX124" s="130">
        <f t="shared" si="54"/>
        <v>18.125</v>
      </c>
      <c r="AY124" s="91"/>
      <c r="AZ124" s="215">
        <f t="shared" si="55"/>
        <v>21.125</v>
      </c>
      <c r="BA124" s="215">
        <f t="shared" si="55"/>
        <v>18.125</v>
      </c>
      <c r="BB124" s="91"/>
      <c r="BC124" s="400">
        <f t="shared" si="56"/>
        <v>14.125</v>
      </c>
      <c r="BD124" s="400">
        <f t="shared" si="56"/>
        <v>24.125</v>
      </c>
    </row>
    <row r="125" spans="30:56" ht="15" x14ac:dyDescent="0.25">
      <c r="AP125" s="213">
        <f t="shared" si="52"/>
        <v>20.1875</v>
      </c>
      <c r="AQ125" s="213">
        <f t="shared" si="52"/>
        <v>48.1875</v>
      </c>
      <c r="AR125" s="91"/>
      <c r="AS125" s="214">
        <f t="shared" si="53"/>
        <v>14.8125</v>
      </c>
      <c r="AT125" s="214">
        <f t="shared" si="53"/>
        <v>19.1875</v>
      </c>
      <c r="AU125" s="135">
        <f t="shared" si="53"/>
        <v>36.1875</v>
      </c>
      <c r="AV125" s="91"/>
      <c r="AW125" s="130">
        <f t="shared" si="54"/>
        <v>14.1875</v>
      </c>
      <c r="AX125" s="130">
        <f t="shared" si="54"/>
        <v>18.1875</v>
      </c>
      <c r="AY125" s="91"/>
      <c r="AZ125" s="215">
        <f t="shared" si="55"/>
        <v>21.1875</v>
      </c>
      <c r="BA125" s="215">
        <f t="shared" si="55"/>
        <v>18.1875</v>
      </c>
      <c r="BB125" s="91"/>
      <c r="BC125" s="400">
        <f t="shared" si="56"/>
        <v>14.1875</v>
      </c>
      <c r="BD125" s="400">
        <f t="shared" si="56"/>
        <v>24.1875</v>
      </c>
    </row>
    <row r="126" spans="30:56" ht="15" x14ac:dyDescent="0.25">
      <c r="AP126" s="213">
        <f t="shared" si="52"/>
        <v>20.25</v>
      </c>
      <c r="AQ126" s="213">
        <f t="shared" si="52"/>
        <v>48.25</v>
      </c>
      <c r="AR126" s="91"/>
      <c r="AS126" s="214">
        <f t="shared" si="53"/>
        <v>14.875</v>
      </c>
      <c r="AT126" s="214">
        <f t="shared" si="53"/>
        <v>19.25</v>
      </c>
      <c r="AU126" s="135">
        <f t="shared" si="53"/>
        <v>36.25</v>
      </c>
      <c r="AV126" s="91"/>
      <c r="AW126" s="130">
        <f t="shared" si="54"/>
        <v>14.25</v>
      </c>
      <c r="AX126" s="130">
        <f t="shared" si="54"/>
        <v>18.25</v>
      </c>
      <c r="AY126" s="91"/>
      <c r="AZ126" s="215">
        <f t="shared" si="55"/>
        <v>21.25</v>
      </c>
      <c r="BA126" s="215">
        <f t="shared" si="55"/>
        <v>18.25</v>
      </c>
      <c r="BB126" s="91"/>
      <c r="BC126" s="400">
        <f t="shared" si="56"/>
        <v>14.25</v>
      </c>
      <c r="BD126" s="400">
        <f t="shared" si="56"/>
        <v>24.25</v>
      </c>
    </row>
    <row r="127" spans="30:56" ht="15" x14ac:dyDescent="0.25">
      <c r="AP127" s="213">
        <f t="shared" si="52"/>
        <v>20.3125</v>
      </c>
      <c r="AQ127" s="213">
        <f t="shared" si="52"/>
        <v>48.3125</v>
      </c>
      <c r="AR127" s="91"/>
      <c r="AS127" s="214">
        <f t="shared" si="53"/>
        <v>14.9375</v>
      </c>
      <c r="AT127" s="214">
        <f t="shared" si="53"/>
        <v>19.3125</v>
      </c>
      <c r="AU127" s="135">
        <f t="shared" si="53"/>
        <v>36.3125</v>
      </c>
      <c r="AV127" s="91"/>
      <c r="AW127" s="130">
        <f t="shared" si="54"/>
        <v>14.3125</v>
      </c>
      <c r="AX127" s="130">
        <f t="shared" si="54"/>
        <v>18.3125</v>
      </c>
      <c r="AY127" s="91"/>
      <c r="AZ127" s="215">
        <f t="shared" si="55"/>
        <v>21.3125</v>
      </c>
      <c r="BA127" s="215">
        <f t="shared" si="55"/>
        <v>18.3125</v>
      </c>
      <c r="BB127" s="91"/>
      <c r="BC127" s="400">
        <f t="shared" si="56"/>
        <v>14.3125</v>
      </c>
      <c r="BD127" s="400">
        <f t="shared" si="56"/>
        <v>24.3125</v>
      </c>
    </row>
    <row r="128" spans="30:56" ht="15" x14ac:dyDescent="0.25">
      <c r="AP128" s="213">
        <f t="shared" si="52"/>
        <v>20.375</v>
      </c>
      <c r="AQ128" s="213">
        <f t="shared" si="52"/>
        <v>48.375</v>
      </c>
      <c r="AR128" s="91"/>
      <c r="AS128" s="214">
        <f t="shared" si="53"/>
        <v>15</v>
      </c>
      <c r="AT128" s="214">
        <f t="shared" si="53"/>
        <v>19.375</v>
      </c>
      <c r="AU128" s="135">
        <f t="shared" si="53"/>
        <v>36.375</v>
      </c>
      <c r="AV128" s="91"/>
      <c r="AW128" s="130">
        <f t="shared" si="54"/>
        <v>14.375</v>
      </c>
      <c r="AX128" s="130">
        <f t="shared" si="54"/>
        <v>18.375</v>
      </c>
      <c r="AY128" s="91"/>
      <c r="AZ128" s="215">
        <f t="shared" si="55"/>
        <v>21.375</v>
      </c>
      <c r="BA128" s="215">
        <f t="shared" si="55"/>
        <v>18.375</v>
      </c>
      <c r="BB128" s="91"/>
      <c r="BC128" s="400">
        <f t="shared" si="56"/>
        <v>14.375</v>
      </c>
      <c r="BD128" s="400">
        <f t="shared" si="56"/>
        <v>24.375</v>
      </c>
    </row>
    <row r="129" spans="42:56" ht="15" x14ac:dyDescent="0.25">
      <c r="AP129" s="213">
        <f t="shared" si="52"/>
        <v>20.4375</v>
      </c>
      <c r="AQ129" s="213">
        <f t="shared" si="52"/>
        <v>48.4375</v>
      </c>
      <c r="AR129" s="91"/>
      <c r="AS129" s="214">
        <f t="shared" si="53"/>
        <v>15.0625</v>
      </c>
      <c r="AT129" s="214">
        <f t="shared" si="53"/>
        <v>19.4375</v>
      </c>
      <c r="AU129" s="135">
        <f t="shared" si="53"/>
        <v>36.4375</v>
      </c>
      <c r="AV129" s="91"/>
      <c r="AW129" s="130">
        <f t="shared" si="54"/>
        <v>14.4375</v>
      </c>
      <c r="AX129" s="130">
        <f t="shared" si="54"/>
        <v>18.4375</v>
      </c>
      <c r="AY129" s="91"/>
      <c r="AZ129" s="215">
        <f t="shared" si="55"/>
        <v>21.4375</v>
      </c>
      <c r="BA129" s="215">
        <f t="shared" si="55"/>
        <v>18.4375</v>
      </c>
      <c r="BB129" s="91"/>
      <c r="BC129" s="400">
        <f t="shared" si="56"/>
        <v>14.4375</v>
      </c>
      <c r="BD129" s="400">
        <f t="shared" si="56"/>
        <v>24.4375</v>
      </c>
    </row>
    <row r="130" spans="42:56" ht="15" x14ac:dyDescent="0.25">
      <c r="AP130" s="213">
        <f t="shared" si="52"/>
        <v>20.5</v>
      </c>
      <c r="AQ130" s="213">
        <f t="shared" si="52"/>
        <v>48.5</v>
      </c>
      <c r="AR130" s="91"/>
      <c r="AS130" s="214">
        <f t="shared" si="53"/>
        <v>15.125</v>
      </c>
      <c r="AT130" s="214">
        <f t="shared" si="53"/>
        <v>19.5</v>
      </c>
      <c r="AU130" s="135">
        <f t="shared" si="53"/>
        <v>36.5</v>
      </c>
      <c r="AV130" s="91"/>
      <c r="AW130" s="130">
        <f t="shared" si="54"/>
        <v>14.5</v>
      </c>
      <c r="AX130" s="130">
        <f t="shared" si="54"/>
        <v>18.5</v>
      </c>
      <c r="AY130" s="91"/>
      <c r="AZ130" s="215">
        <f t="shared" si="55"/>
        <v>21.5</v>
      </c>
      <c r="BA130" s="215">
        <f t="shared" si="55"/>
        <v>18.5</v>
      </c>
      <c r="BB130" s="91"/>
      <c r="BC130" s="400">
        <f t="shared" si="56"/>
        <v>14.5</v>
      </c>
      <c r="BD130" s="400">
        <f t="shared" si="56"/>
        <v>24.5</v>
      </c>
    </row>
    <row r="131" spans="42:56" ht="15" x14ac:dyDescent="0.25">
      <c r="AP131" s="213">
        <f t="shared" si="52"/>
        <v>20.5625</v>
      </c>
      <c r="AQ131" s="213">
        <f t="shared" si="52"/>
        <v>48.5625</v>
      </c>
      <c r="AR131" s="91"/>
      <c r="AS131" s="214">
        <f t="shared" si="53"/>
        <v>15.1875</v>
      </c>
      <c r="AT131" s="214">
        <f t="shared" si="53"/>
        <v>19.5625</v>
      </c>
      <c r="AU131" s="135">
        <f t="shared" si="53"/>
        <v>36.5625</v>
      </c>
      <c r="AV131" s="91"/>
      <c r="AW131" s="130">
        <f t="shared" si="54"/>
        <v>14.5625</v>
      </c>
      <c r="AX131" s="130">
        <f t="shared" si="54"/>
        <v>18.5625</v>
      </c>
      <c r="AY131" s="91"/>
      <c r="AZ131" s="215">
        <f t="shared" si="55"/>
        <v>21.5625</v>
      </c>
      <c r="BA131" s="215">
        <f t="shared" si="55"/>
        <v>18.5625</v>
      </c>
      <c r="BB131" s="91"/>
      <c r="BC131" s="400">
        <f t="shared" si="56"/>
        <v>14.5625</v>
      </c>
      <c r="BD131" s="400">
        <f t="shared" si="56"/>
        <v>24.5625</v>
      </c>
    </row>
    <row r="132" spans="42:56" ht="15" x14ac:dyDescent="0.25">
      <c r="AP132" s="213">
        <f t="shared" si="52"/>
        <v>20.625</v>
      </c>
      <c r="AQ132" s="213">
        <f t="shared" si="52"/>
        <v>48.625</v>
      </c>
      <c r="AR132" s="91"/>
      <c r="AS132" s="214">
        <f t="shared" si="53"/>
        <v>15.25</v>
      </c>
      <c r="AT132" s="214">
        <f t="shared" si="53"/>
        <v>19.625</v>
      </c>
      <c r="AU132" s="135">
        <f t="shared" si="53"/>
        <v>36.625</v>
      </c>
      <c r="AV132" s="91"/>
      <c r="AW132" s="130">
        <f t="shared" si="54"/>
        <v>14.625</v>
      </c>
      <c r="AX132" s="130">
        <f t="shared" si="54"/>
        <v>18.625</v>
      </c>
      <c r="AY132" s="91"/>
      <c r="AZ132" s="215">
        <f t="shared" si="55"/>
        <v>21.625</v>
      </c>
      <c r="BA132" s="215">
        <f t="shared" si="55"/>
        <v>18.625</v>
      </c>
      <c r="BB132" s="91"/>
      <c r="BC132" s="400">
        <f t="shared" si="56"/>
        <v>14.625</v>
      </c>
      <c r="BD132" s="400">
        <f t="shared" si="56"/>
        <v>24.625</v>
      </c>
    </row>
    <row r="133" spans="42:56" ht="15" x14ac:dyDescent="0.25">
      <c r="AP133" s="213">
        <f t="shared" si="52"/>
        <v>20.6875</v>
      </c>
      <c r="AQ133" s="213">
        <f t="shared" si="52"/>
        <v>48.6875</v>
      </c>
      <c r="AR133" s="91"/>
      <c r="AS133" s="214">
        <f t="shared" si="53"/>
        <v>15.3125</v>
      </c>
      <c r="AT133" s="214">
        <f t="shared" si="53"/>
        <v>19.6875</v>
      </c>
      <c r="AU133" s="135">
        <f t="shared" si="53"/>
        <v>36.6875</v>
      </c>
      <c r="AV133" s="91"/>
      <c r="AW133" s="130">
        <f t="shared" si="54"/>
        <v>14.6875</v>
      </c>
      <c r="AX133" s="130">
        <f t="shared" si="54"/>
        <v>18.6875</v>
      </c>
      <c r="AY133" s="91"/>
      <c r="AZ133" s="215">
        <f t="shared" si="55"/>
        <v>21.6875</v>
      </c>
      <c r="BA133" s="215">
        <f t="shared" si="55"/>
        <v>18.6875</v>
      </c>
      <c r="BB133" s="91"/>
      <c r="BC133" s="400">
        <f t="shared" si="56"/>
        <v>14.6875</v>
      </c>
      <c r="BD133" s="400">
        <f t="shared" si="56"/>
        <v>24.6875</v>
      </c>
    </row>
    <row r="134" spans="42:56" ht="15" x14ac:dyDescent="0.25">
      <c r="AP134" s="213">
        <f t="shared" si="52"/>
        <v>20.75</v>
      </c>
      <c r="AQ134" s="213">
        <f t="shared" si="52"/>
        <v>48.75</v>
      </c>
      <c r="AR134" s="91"/>
      <c r="AS134" s="214">
        <f t="shared" si="53"/>
        <v>15.375</v>
      </c>
      <c r="AT134" s="214">
        <f t="shared" si="53"/>
        <v>19.75</v>
      </c>
      <c r="AU134" s="135">
        <f t="shared" si="53"/>
        <v>36.75</v>
      </c>
      <c r="AV134" s="91"/>
      <c r="AW134" s="130">
        <f t="shared" si="54"/>
        <v>14.75</v>
      </c>
      <c r="AX134" s="130">
        <f t="shared" si="54"/>
        <v>18.75</v>
      </c>
      <c r="AY134" s="91"/>
      <c r="AZ134" s="215">
        <f t="shared" si="55"/>
        <v>21.75</v>
      </c>
      <c r="BA134" s="215">
        <f t="shared" si="55"/>
        <v>18.75</v>
      </c>
      <c r="BB134" s="91"/>
      <c r="BC134" s="400">
        <f t="shared" si="56"/>
        <v>14.75</v>
      </c>
      <c r="BD134" s="400">
        <f t="shared" si="56"/>
        <v>24.75</v>
      </c>
    </row>
    <row r="135" spans="42:56" ht="15" x14ac:dyDescent="0.25">
      <c r="AP135" s="213">
        <f t="shared" si="52"/>
        <v>20.8125</v>
      </c>
      <c r="AQ135" s="213">
        <f t="shared" si="52"/>
        <v>48.8125</v>
      </c>
      <c r="AR135" s="91"/>
      <c r="AS135" s="214">
        <f t="shared" si="53"/>
        <v>15.4375</v>
      </c>
      <c r="AT135" s="214">
        <f t="shared" si="53"/>
        <v>19.8125</v>
      </c>
      <c r="AU135" s="135">
        <f t="shared" si="53"/>
        <v>36.8125</v>
      </c>
      <c r="AV135" s="91"/>
      <c r="AW135" s="130">
        <f t="shared" si="54"/>
        <v>14.8125</v>
      </c>
      <c r="AX135" s="130">
        <f t="shared" si="54"/>
        <v>18.8125</v>
      </c>
      <c r="AY135" s="91"/>
      <c r="AZ135" s="215">
        <f t="shared" si="55"/>
        <v>21.8125</v>
      </c>
      <c r="BA135" s="215">
        <f t="shared" si="55"/>
        <v>18.8125</v>
      </c>
      <c r="BB135" s="91"/>
      <c r="BC135" s="400">
        <f t="shared" si="56"/>
        <v>14.8125</v>
      </c>
      <c r="BD135" s="400">
        <f t="shared" si="56"/>
        <v>24.8125</v>
      </c>
    </row>
    <row r="136" spans="42:56" ht="15" x14ac:dyDescent="0.25">
      <c r="AP136" s="213">
        <f t="shared" si="52"/>
        <v>20.875</v>
      </c>
      <c r="AQ136" s="213">
        <f t="shared" si="52"/>
        <v>48.875</v>
      </c>
      <c r="AR136" s="91"/>
      <c r="AS136" s="214">
        <f t="shared" si="53"/>
        <v>15.5</v>
      </c>
      <c r="AT136" s="214">
        <f t="shared" si="53"/>
        <v>19.875</v>
      </c>
      <c r="AU136" s="135">
        <f t="shared" si="53"/>
        <v>36.875</v>
      </c>
      <c r="AV136" s="91"/>
      <c r="AW136" s="130">
        <f t="shared" si="54"/>
        <v>14.875</v>
      </c>
      <c r="AX136" s="130">
        <f t="shared" si="54"/>
        <v>18.875</v>
      </c>
      <c r="AY136" s="91"/>
      <c r="AZ136" s="215">
        <f t="shared" si="55"/>
        <v>21.875</v>
      </c>
      <c r="BA136" s="215">
        <f t="shared" si="55"/>
        <v>18.875</v>
      </c>
      <c r="BB136" s="91"/>
      <c r="BC136" s="400">
        <f t="shared" si="56"/>
        <v>14.875</v>
      </c>
      <c r="BD136" s="400">
        <f t="shared" si="56"/>
        <v>24.875</v>
      </c>
    </row>
    <row r="137" spans="42:56" ht="15" x14ac:dyDescent="0.25">
      <c r="AP137" s="213">
        <f t="shared" si="52"/>
        <v>20.9375</v>
      </c>
      <c r="AQ137" s="213">
        <f t="shared" si="52"/>
        <v>48.9375</v>
      </c>
      <c r="AR137" s="91"/>
      <c r="AS137" s="214">
        <f t="shared" si="53"/>
        <v>15.5625</v>
      </c>
      <c r="AT137" s="214">
        <f t="shared" si="53"/>
        <v>19.9375</v>
      </c>
      <c r="AU137" s="135">
        <f t="shared" si="53"/>
        <v>36.9375</v>
      </c>
      <c r="AV137" s="91"/>
      <c r="AW137" s="130">
        <f t="shared" si="54"/>
        <v>14.9375</v>
      </c>
      <c r="AX137" s="130">
        <f t="shared" si="54"/>
        <v>18.9375</v>
      </c>
      <c r="AY137" s="91"/>
      <c r="AZ137" s="215">
        <f t="shared" si="55"/>
        <v>21.9375</v>
      </c>
      <c r="BA137" s="215">
        <f t="shared" si="55"/>
        <v>18.9375</v>
      </c>
      <c r="BB137" s="91"/>
      <c r="BC137" s="400">
        <f t="shared" si="56"/>
        <v>14.9375</v>
      </c>
      <c r="BD137" s="400">
        <f t="shared" si="56"/>
        <v>24.9375</v>
      </c>
    </row>
    <row r="138" spans="42:56" ht="15" x14ac:dyDescent="0.25">
      <c r="AP138" s="213">
        <f t="shared" si="52"/>
        <v>21</v>
      </c>
      <c r="AQ138" s="213">
        <f t="shared" si="52"/>
        <v>49</v>
      </c>
      <c r="AR138" s="91"/>
      <c r="AS138" s="214">
        <f t="shared" si="53"/>
        <v>15.625</v>
      </c>
      <c r="AT138" s="214">
        <f t="shared" si="53"/>
        <v>20</v>
      </c>
      <c r="AU138" s="135">
        <f t="shared" si="53"/>
        <v>37</v>
      </c>
      <c r="AV138" s="91"/>
      <c r="AW138" s="130">
        <f t="shared" si="54"/>
        <v>15</v>
      </c>
      <c r="AX138" s="130">
        <f t="shared" si="54"/>
        <v>19</v>
      </c>
      <c r="AY138" s="91"/>
      <c r="AZ138" s="215">
        <f t="shared" si="55"/>
        <v>22</v>
      </c>
      <c r="BA138" s="215">
        <f t="shared" si="55"/>
        <v>19</v>
      </c>
      <c r="BB138" s="91"/>
      <c r="BC138" s="400">
        <f t="shared" si="56"/>
        <v>15</v>
      </c>
      <c r="BD138" s="400">
        <f t="shared" si="56"/>
        <v>25</v>
      </c>
    </row>
    <row r="139" spans="42:56" ht="15" x14ac:dyDescent="0.25">
      <c r="AP139" s="213">
        <f t="shared" ref="AP139:AQ154" si="57">AP138+0.0625</f>
        <v>21.0625</v>
      </c>
      <c r="AQ139" s="213">
        <f t="shared" si="57"/>
        <v>49.0625</v>
      </c>
      <c r="AR139" s="91"/>
      <c r="AS139" s="214">
        <f t="shared" ref="AS139:AU154" si="58">AS138+0.0625</f>
        <v>15.6875</v>
      </c>
      <c r="AT139" s="214">
        <f t="shared" si="58"/>
        <v>20.0625</v>
      </c>
      <c r="AU139" s="135">
        <f t="shared" si="58"/>
        <v>37.0625</v>
      </c>
      <c r="AV139" s="91"/>
      <c r="AW139" s="130">
        <f t="shared" ref="AW139:AX154" si="59">AW138+0.0625</f>
        <v>15.0625</v>
      </c>
      <c r="AX139" s="130">
        <f t="shared" si="59"/>
        <v>19.0625</v>
      </c>
      <c r="AY139" s="91"/>
      <c r="AZ139" s="215">
        <f t="shared" ref="AZ139:BA154" si="60">AZ138+0.0625</f>
        <v>22.0625</v>
      </c>
      <c r="BA139" s="215">
        <f t="shared" si="60"/>
        <v>19.0625</v>
      </c>
      <c r="BB139" s="91"/>
      <c r="BC139" s="400">
        <f t="shared" ref="BC139:BD154" si="61">BC138+0.0625</f>
        <v>15.0625</v>
      </c>
      <c r="BD139" s="400">
        <f t="shared" si="61"/>
        <v>25.0625</v>
      </c>
    </row>
    <row r="140" spans="42:56" ht="15" x14ac:dyDescent="0.25">
      <c r="AP140" s="213">
        <f t="shared" si="57"/>
        <v>21.125</v>
      </c>
      <c r="AQ140" s="213">
        <f t="shared" si="57"/>
        <v>49.125</v>
      </c>
      <c r="AR140" s="91"/>
      <c r="AS140" s="214">
        <f t="shared" si="58"/>
        <v>15.75</v>
      </c>
      <c r="AT140" s="214">
        <f t="shared" si="58"/>
        <v>20.125</v>
      </c>
      <c r="AU140" s="135">
        <f t="shared" si="58"/>
        <v>37.125</v>
      </c>
      <c r="AV140" s="91"/>
      <c r="AW140" s="130">
        <f t="shared" si="59"/>
        <v>15.125</v>
      </c>
      <c r="AX140" s="130">
        <f t="shared" si="59"/>
        <v>19.125</v>
      </c>
      <c r="AY140" s="91"/>
      <c r="AZ140" s="215">
        <f t="shared" si="60"/>
        <v>22.125</v>
      </c>
      <c r="BA140" s="215">
        <f t="shared" si="60"/>
        <v>19.125</v>
      </c>
      <c r="BB140" s="91"/>
      <c r="BC140" s="400">
        <f t="shared" si="61"/>
        <v>15.125</v>
      </c>
      <c r="BD140" s="400">
        <f t="shared" si="61"/>
        <v>25.125</v>
      </c>
    </row>
    <row r="141" spans="42:56" ht="15" x14ac:dyDescent="0.25">
      <c r="AP141" s="213">
        <f t="shared" si="57"/>
        <v>21.1875</v>
      </c>
      <c r="AQ141" s="213">
        <f t="shared" si="57"/>
        <v>49.1875</v>
      </c>
      <c r="AR141" s="91"/>
      <c r="AS141" s="214">
        <f t="shared" si="58"/>
        <v>15.8125</v>
      </c>
      <c r="AT141" s="214">
        <f t="shared" si="58"/>
        <v>20.1875</v>
      </c>
      <c r="AU141" s="135">
        <f t="shared" si="58"/>
        <v>37.1875</v>
      </c>
      <c r="AV141" s="91"/>
      <c r="AW141" s="130">
        <f t="shared" si="59"/>
        <v>15.1875</v>
      </c>
      <c r="AX141" s="130">
        <f t="shared" si="59"/>
        <v>19.1875</v>
      </c>
      <c r="AY141" s="91"/>
      <c r="AZ141" s="215">
        <f t="shared" si="60"/>
        <v>22.1875</v>
      </c>
      <c r="BA141" s="215">
        <f t="shared" si="60"/>
        <v>19.1875</v>
      </c>
      <c r="BB141" s="91"/>
      <c r="BC141" s="400">
        <f t="shared" si="61"/>
        <v>15.1875</v>
      </c>
      <c r="BD141" s="400">
        <f t="shared" si="61"/>
        <v>25.1875</v>
      </c>
    </row>
    <row r="142" spans="42:56" ht="15" x14ac:dyDescent="0.25">
      <c r="AP142" s="213">
        <f t="shared" si="57"/>
        <v>21.25</v>
      </c>
      <c r="AQ142" s="213">
        <f t="shared" si="57"/>
        <v>49.25</v>
      </c>
      <c r="AR142" s="91"/>
      <c r="AS142" s="214">
        <f t="shared" si="58"/>
        <v>15.875</v>
      </c>
      <c r="AT142" s="214">
        <f t="shared" si="58"/>
        <v>20.25</v>
      </c>
      <c r="AU142" s="135">
        <f t="shared" si="58"/>
        <v>37.25</v>
      </c>
      <c r="AV142" s="91"/>
      <c r="AW142" s="130">
        <f t="shared" si="59"/>
        <v>15.25</v>
      </c>
      <c r="AX142" s="130">
        <f t="shared" si="59"/>
        <v>19.25</v>
      </c>
      <c r="AY142" s="91"/>
      <c r="AZ142" s="215">
        <f t="shared" si="60"/>
        <v>22.25</v>
      </c>
      <c r="BA142" s="215">
        <f t="shared" si="60"/>
        <v>19.25</v>
      </c>
      <c r="BB142" s="91"/>
      <c r="BC142" s="400">
        <f t="shared" si="61"/>
        <v>15.25</v>
      </c>
      <c r="BD142" s="400">
        <f t="shared" si="61"/>
        <v>25.25</v>
      </c>
    </row>
    <row r="143" spans="42:56" ht="15" x14ac:dyDescent="0.25">
      <c r="AP143" s="213">
        <f t="shared" si="57"/>
        <v>21.3125</v>
      </c>
      <c r="AQ143" s="213">
        <f t="shared" si="57"/>
        <v>49.3125</v>
      </c>
      <c r="AR143" s="91"/>
      <c r="AS143" s="214">
        <f t="shared" si="58"/>
        <v>15.9375</v>
      </c>
      <c r="AT143" s="214">
        <f t="shared" si="58"/>
        <v>20.3125</v>
      </c>
      <c r="AU143" s="135">
        <f t="shared" si="58"/>
        <v>37.3125</v>
      </c>
      <c r="AV143" s="91"/>
      <c r="AW143" s="130">
        <f t="shared" si="59"/>
        <v>15.3125</v>
      </c>
      <c r="AX143" s="130">
        <f t="shared" si="59"/>
        <v>19.3125</v>
      </c>
      <c r="AY143" s="91"/>
      <c r="AZ143" s="215">
        <f t="shared" si="60"/>
        <v>22.3125</v>
      </c>
      <c r="BA143" s="215">
        <f t="shared" si="60"/>
        <v>19.3125</v>
      </c>
      <c r="BB143" s="91"/>
      <c r="BC143" s="400">
        <f t="shared" si="61"/>
        <v>15.3125</v>
      </c>
      <c r="BD143" s="400">
        <f t="shared" si="61"/>
        <v>25.3125</v>
      </c>
    </row>
    <row r="144" spans="42:56" ht="15" x14ac:dyDescent="0.25">
      <c r="AP144" s="213">
        <f t="shared" si="57"/>
        <v>21.375</v>
      </c>
      <c r="AQ144" s="213">
        <f t="shared" si="57"/>
        <v>49.375</v>
      </c>
      <c r="AR144" s="91"/>
      <c r="AS144" s="214">
        <f t="shared" si="58"/>
        <v>16</v>
      </c>
      <c r="AT144" s="214">
        <f t="shared" si="58"/>
        <v>20.375</v>
      </c>
      <c r="AU144" s="135">
        <f t="shared" si="58"/>
        <v>37.375</v>
      </c>
      <c r="AV144" s="91"/>
      <c r="AW144" s="130">
        <f t="shared" si="59"/>
        <v>15.375</v>
      </c>
      <c r="AX144" s="130">
        <f t="shared" si="59"/>
        <v>19.375</v>
      </c>
      <c r="AY144" s="91"/>
      <c r="AZ144" s="215">
        <f t="shared" si="60"/>
        <v>22.375</v>
      </c>
      <c r="BA144" s="215">
        <f t="shared" si="60"/>
        <v>19.375</v>
      </c>
      <c r="BB144" s="91"/>
      <c r="BC144" s="400">
        <f t="shared" si="61"/>
        <v>15.375</v>
      </c>
      <c r="BD144" s="400">
        <f t="shared" si="61"/>
        <v>25.375</v>
      </c>
    </row>
    <row r="145" spans="42:56" ht="15" x14ac:dyDescent="0.25">
      <c r="AP145" s="213">
        <f t="shared" si="57"/>
        <v>21.4375</v>
      </c>
      <c r="AQ145" s="213">
        <f t="shared" si="57"/>
        <v>49.4375</v>
      </c>
      <c r="AR145" s="91"/>
      <c r="AS145" s="214">
        <f t="shared" si="58"/>
        <v>16.0625</v>
      </c>
      <c r="AT145" s="214">
        <f t="shared" si="58"/>
        <v>20.4375</v>
      </c>
      <c r="AU145" s="135">
        <f t="shared" si="58"/>
        <v>37.4375</v>
      </c>
      <c r="AV145" s="91"/>
      <c r="AW145" s="130">
        <f t="shared" si="59"/>
        <v>15.4375</v>
      </c>
      <c r="AX145" s="130">
        <f t="shared" si="59"/>
        <v>19.4375</v>
      </c>
      <c r="AY145" s="91"/>
      <c r="AZ145" s="215">
        <f t="shared" si="60"/>
        <v>22.4375</v>
      </c>
      <c r="BA145" s="215">
        <f t="shared" si="60"/>
        <v>19.4375</v>
      </c>
      <c r="BB145" s="91"/>
      <c r="BC145" s="400">
        <f t="shared" si="61"/>
        <v>15.4375</v>
      </c>
      <c r="BD145" s="400">
        <f t="shared" si="61"/>
        <v>25.4375</v>
      </c>
    </row>
    <row r="146" spans="42:56" ht="15" x14ac:dyDescent="0.25">
      <c r="AP146" s="213">
        <f t="shared" si="57"/>
        <v>21.5</v>
      </c>
      <c r="AQ146" s="213">
        <f t="shared" si="57"/>
        <v>49.5</v>
      </c>
      <c r="AR146" s="91"/>
      <c r="AS146" s="214">
        <f t="shared" si="58"/>
        <v>16.125</v>
      </c>
      <c r="AT146" s="214">
        <f t="shared" si="58"/>
        <v>20.5</v>
      </c>
      <c r="AU146" s="135">
        <f t="shared" si="58"/>
        <v>37.5</v>
      </c>
      <c r="AV146" s="91"/>
      <c r="AW146" s="130">
        <f t="shared" si="59"/>
        <v>15.5</v>
      </c>
      <c r="AX146" s="130">
        <f t="shared" si="59"/>
        <v>19.5</v>
      </c>
      <c r="AY146" s="91"/>
      <c r="AZ146" s="215">
        <f t="shared" si="60"/>
        <v>22.5</v>
      </c>
      <c r="BA146" s="215">
        <f t="shared" si="60"/>
        <v>19.5</v>
      </c>
      <c r="BB146" s="91"/>
      <c r="BC146" s="400">
        <f t="shared" si="61"/>
        <v>15.5</v>
      </c>
      <c r="BD146" s="400">
        <f t="shared" si="61"/>
        <v>25.5</v>
      </c>
    </row>
    <row r="147" spans="42:56" ht="15" x14ac:dyDescent="0.25">
      <c r="AP147" s="213">
        <f t="shared" si="57"/>
        <v>21.5625</v>
      </c>
      <c r="AQ147" s="213">
        <f t="shared" si="57"/>
        <v>49.5625</v>
      </c>
      <c r="AR147" s="91"/>
      <c r="AS147" s="214">
        <f t="shared" si="58"/>
        <v>16.1875</v>
      </c>
      <c r="AT147" s="214">
        <f t="shared" si="58"/>
        <v>20.5625</v>
      </c>
      <c r="AU147" s="135">
        <f t="shared" si="58"/>
        <v>37.5625</v>
      </c>
      <c r="AV147" s="91"/>
      <c r="AW147" s="130">
        <f t="shared" si="59"/>
        <v>15.5625</v>
      </c>
      <c r="AX147" s="130">
        <f t="shared" si="59"/>
        <v>19.5625</v>
      </c>
      <c r="AY147" s="91"/>
      <c r="AZ147" s="215">
        <f t="shared" si="60"/>
        <v>22.5625</v>
      </c>
      <c r="BA147" s="215">
        <f t="shared" si="60"/>
        <v>19.5625</v>
      </c>
      <c r="BB147" s="91"/>
      <c r="BC147" s="400">
        <f t="shared" si="61"/>
        <v>15.5625</v>
      </c>
      <c r="BD147" s="400">
        <f t="shared" si="61"/>
        <v>25.5625</v>
      </c>
    </row>
    <row r="148" spans="42:56" ht="15" x14ac:dyDescent="0.25">
      <c r="AP148" s="213">
        <f t="shared" si="57"/>
        <v>21.625</v>
      </c>
      <c r="AQ148" s="213">
        <f t="shared" si="57"/>
        <v>49.625</v>
      </c>
      <c r="AR148" s="91"/>
      <c r="AS148" s="214">
        <f t="shared" si="58"/>
        <v>16.25</v>
      </c>
      <c r="AT148" s="214">
        <f t="shared" si="58"/>
        <v>20.625</v>
      </c>
      <c r="AU148" s="135">
        <f t="shared" si="58"/>
        <v>37.625</v>
      </c>
      <c r="AV148" s="91"/>
      <c r="AW148" s="130">
        <f t="shared" si="59"/>
        <v>15.625</v>
      </c>
      <c r="AX148" s="130">
        <f t="shared" si="59"/>
        <v>19.625</v>
      </c>
      <c r="AY148" s="91"/>
      <c r="AZ148" s="215">
        <f t="shared" si="60"/>
        <v>22.625</v>
      </c>
      <c r="BA148" s="215">
        <f t="shared" si="60"/>
        <v>19.625</v>
      </c>
      <c r="BB148" s="91"/>
      <c r="BC148" s="400">
        <f t="shared" si="61"/>
        <v>15.625</v>
      </c>
      <c r="BD148" s="400">
        <f t="shared" si="61"/>
        <v>25.625</v>
      </c>
    </row>
    <row r="149" spans="42:56" ht="15" x14ac:dyDescent="0.25">
      <c r="AP149" s="213">
        <f t="shared" si="57"/>
        <v>21.6875</v>
      </c>
      <c r="AQ149" s="213">
        <f t="shared" si="57"/>
        <v>49.6875</v>
      </c>
      <c r="AR149" s="91"/>
      <c r="AS149" s="214">
        <f t="shared" si="58"/>
        <v>16.3125</v>
      </c>
      <c r="AT149" s="214">
        <f t="shared" si="58"/>
        <v>20.6875</v>
      </c>
      <c r="AU149" s="135">
        <f t="shared" si="58"/>
        <v>37.6875</v>
      </c>
      <c r="AV149" s="91"/>
      <c r="AW149" s="130">
        <f t="shared" si="59"/>
        <v>15.6875</v>
      </c>
      <c r="AX149" s="130">
        <f t="shared" si="59"/>
        <v>19.6875</v>
      </c>
      <c r="AY149" s="91"/>
      <c r="AZ149" s="215">
        <f t="shared" si="60"/>
        <v>22.6875</v>
      </c>
      <c r="BA149" s="215">
        <f t="shared" si="60"/>
        <v>19.6875</v>
      </c>
      <c r="BB149" s="91"/>
      <c r="BC149" s="400">
        <f t="shared" si="61"/>
        <v>15.6875</v>
      </c>
      <c r="BD149" s="400">
        <f t="shared" si="61"/>
        <v>25.6875</v>
      </c>
    </row>
    <row r="150" spans="42:56" ht="15" x14ac:dyDescent="0.25">
      <c r="AP150" s="213">
        <f t="shared" si="57"/>
        <v>21.75</v>
      </c>
      <c r="AQ150" s="213">
        <f t="shared" si="57"/>
        <v>49.75</v>
      </c>
      <c r="AR150" s="91"/>
      <c r="AS150" s="214">
        <f t="shared" si="58"/>
        <v>16.375</v>
      </c>
      <c r="AT150" s="214">
        <f t="shared" si="58"/>
        <v>20.75</v>
      </c>
      <c r="AU150" s="135">
        <f t="shared" si="58"/>
        <v>37.75</v>
      </c>
      <c r="AV150" s="91"/>
      <c r="AW150" s="130">
        <f t="shared" si="59"/>
        <v>15.75</v>
      </c>
      <c r="AX150" s="130">
        <f t="shared" si="59"/>
        <v>19.75</v>
      </c>
      <c r="AY150" s="91"/>
      <c r="AZ150" s="215">
        <f t="shared" si="60"/>
        <v>22.75</v>
      </c>
      <c r="BA150" s="215">
        <f t="shared" si="60"/>
        <v>19.75</v>
      </c>
      <c r="BB150" s="91"/>
      <c r="BC150" s="400">
        <f t="shared" si="61"/>
        <v>15.75</v>
      </c>
      <c r="BD150" s="400">
        <f t="shared" si="61"/>
        <v>25.75</v>
      </c>
    </row>
    <row r="151" spans="42:56" ht="15" x14ac:dyDescent="0.25">
      <c r="AP151" s="213">
        <f t="shared" si="57"/>
        <v>21.8125</v>
      </c>
      <c r="AQ151" s="213">
        <f t="shared" si="57"/>
        <v>49.8125</v>
      </c>
      <c r="AR151" s="91"/>
      <c r="AS151" s="214">
        <f t="shared" si="58"/>
        <v>16.4375</v>
      </c>
      <c r="AT151" s="214">
        <f t="shared" si="58"/>
        <v>20.8125</v>
      </c>
      <c r="AU151" s="135">
        <f t="shared" si="58"/>
        <v>37.8125</v>
      </c>
      <c r="AV151" s="91"/>
      <c r="AW151" s="130">
        <f t="shared" si="59"/>
        <v>15.8125</v>
      </c>
      <c r="AX151" s="130">
        <f t="shared" si="59"/>
        <v>19.8125</v>
      </c>
      <c r="AY151" s="91"/>
      <c r="AZ151" s="215">
        <f t="shared" si="60"/>
        <v>22.8125</v>
      </c>
      <c r="BA151" s="215">
        <f t="shared" si="60"/>
        <v>19.8125</v>
      </c>
      <c r="BB151" s="91"/>
      <c r="BC151" s="400">
        <f t="shared" si="61"/>
        <v>15.8125</v>
      </c>
      <c r="BD151" s="400">
        <f t="shared" si="61"/>
        <v>25.8125</v>
      </c>
    </row>
    <row r="152" spans="42:56" ht="15" x14ac:dyDescent="0.25">
      <c r="AP152" s="213">
        <f t="shared" si="57"/>
        <v>21.875</v>
      </c>
      <c r="AQ152" s="213">
        <f t="shared" si="57"/>
        <v>49.875</v>
      </c>
      <c r="AR152" s="91"/>
      <c r="AS152" s="214">
        <f t="shared" si="58"/>
        <v>16.5</v>
      </c>
      <c r="AT152" s="214">
        <f t="shared" si="58"/>
        <v>20.875</v>
      </c>
      <c r="AU152" s="135">
        <f t="shared" si="58"/>
        <v>37.875</v>
      </c>
      <c r="AV152" s="91"/>
      <c r="AW152" s="130">
        <f t="shared" si="59"/>
        <v>15.875</v>
      </c>
      <c r="AX152" s="130">
        <f t="shared" si="59"/>
        <v>19.875</v>
      </c>
      <c r="AY152" s="91"/>
      <c r="AZ152" s="215">
        <f t="shared" si="60"/>
        <v>22.875</v>
      </c>
      <c r="BA152" s="215">
        <f t="shared" si="60"/>
        <v>19.875</v>
      </c>
      <c r="BB152" s="91"/>
      <c r="BC152" s="400">
        <f t="shared" si="61"/>
        <v>15.875</v>
      </c>
      <c r="BD152" s="400">
        <f t="shared" si="61"/>
        <v>25.875</v>
      </c>
    </row>
    <row r="153" spans="42:56" ht="15" x14ac:dyDescent="0.25">
      <c r="AP153" s="213">
        <f t="shared" si="57"/>
        <v>21.9375</v>
      </c>
      <c r="AQ153" s="213">
        <f t="shared" si="57"/>
        <v>49.9375</v>
      </c>
      <c r="AR153" s="91"/>
      <c r="AS153" s="214">
        <f t="shared" si="58"/>
        <v>16.5625</v>
      </c>
      <c r="AT153" s="214">
        <f t="shared" si="58"/>
        <v>20.9375</v>
      </c>
      <c r="AU153" s="135">
        <f t="shared" si="58"/>
        <v>37.9375</v>
      </c>
      <c r="AV153" s="91"/>
      <c r="AW153" s="130">
        <f t="shared" si="59"/>
        <v>15.9375</v>
      </c>
      <c r="AX153" s="130">
        <f t="shared" si="59"/>
        <v>19.9375</v>
      </c>
      <c r="AY153" s="91"/>
      <c r="AZ153" s="215">
        <f t="shared" si="60"/>
        <v>22.9375</v>
      </c>
      <c r="BA153" s="215">
        <f t="shared" si="60"/>
        <v>19.9375</v>
      </c>
      <c r="BB153" s="91"/>
      <c r="BC153" s="400">
        <f t="shared" si="61"/>
        <v>15.9375</v>
      </c>
      <c r="BD153" s="400">
        <f t="shared" si="61"/>
        <v>25.9375</v>
      </c>
    </row>
    <row r="154" spans="42:56" ht="15" x14ac:dyDescent="0.25">
      <c r="AP154" s="213">
        <f t="shared" si="57"/>
        <v>22</v>
      </c>
      <c r="AQ154" s="213">
        <f t="shared" si="57"/>
        <v>50</v>
      </c>
      <c r="AR154" s="91"/>
      <c r="AS154" s="214">
        <f t="shared" si="58"/>
        <v>16.625</v>
      </c>
      <c r="AT154" s="214">
        <f t="shared" si="58"/>
        <v>21</v>
      </c>
      <c r="AU154" s="135">
        <f t="shared" si="58"/>
        <v>38</v>
      </c>
      <c r="AV154" s="91"/>
      <c r="AW154" s="130">
        <f t="shared" si="59"/>
        <v>16</v>
      </c>
      <c r="AX154" s="130">
        <f t="shared" si="59"/>
        <v>20</v>
      </c>
      <c r="AY154" s="91"/>
      <c r="AZ154" s="215">
        <f t="shared" si="60"/>
        <v>23</v>
      </c>
      <c r="BA154" s="215">
        <f t="shared" si="60"/>
        <v>20</v>
      </c>
      <c r="BB154" s="91"/>
      <c r="BC154" s="400">
        <f t="shared" si="61"/>
        <v>16</v>
      </c>
      <c r="BD154" s="400">
        <f t="shared" si="61"/>
        <v>26</v>
      </c>
    </row>
    <row r="155" spans="42:56" ht="15" x14ac:dyDescent="0.25">
      <c r="AP155" s="213">
        <f t="shared" ref="AP155:AQ170" si="62">AP154+0.0625</f>
        <v>22.0625</v>
      </c>
      <c r="AQ155" s="213">
        <f t="shared" si="62"/>
        <v>50.0625</v>
      </c>
      <c r="AR155" s="91"/>
      <c r="AS155" s="214">
        <f t="shared" ref="AS155:AU170" si="63">AS154+0.0625</f>
        <v>16.6875</v>
      </c>
      <c r="AT155" s="214">
        <f t="shared" si="63"/>
        <v>21.0625</v>
      </c>
      <c r="AU155" s="135">
        <f t="shared" si="63"/>
        <v>38.0625</v>
      </c>
      <c r="AV155" s="91"/>
      <c r="AW155" s="130">
        <f t="shared" ref="AW155:AX170" si="64">AW154+0.0625</f>
        <v>16.0625</v>
      </c>
      <c r="AX155" s="130">
        <f t="shared" si="64"/>
        <v>20.0625</v>
      </c>
      <c r="AY155" s="91"/>
      <c r="AZ155" s="215">
        <f t="shared" ref="AZ155:BA170" si="65">AZ154+0.0625</f>
        <v>23.0625</v>
      </c>
      <c r="BA155" s="215">
        <f t="shared" si="65"/>
        <v>20.0625</v>
      </c>
      <c r="BB155" s="91"/>
      <c r="BC155" s="400">
        <f t="shared" ref="BC155:BD170" si="66">BC154+0.0625</f>
        <v>16.0625</v>
      </c>
      <c r="BD155" s="400">
        <f t="shared" si="66"/>
        <v>26.0625</v>
      </c>
    </row>
    <row r="156" spans="42:56" ht="15" x14ac:dyDescent="0.25">
      <c r="AP156" s="213">
        <f t="shared" si="62"/>
        <v>22.125</v>
      </c>
      <c r="AQ156" s="213">
        <f t="shared" si="62"/>
        <v>50.125</v>
      </c>
      <c r="AR156" s="91"/>
      <c r="AS156" s="214">
        <f t="shared" si="63"/>
        <v>16.75</v>
      </c>
      <c r="AT156" s="214">
        <f t="shared" si="63"/>
        <v>21.125</v>
      </c>
      <c r="AU156" s="135">
        <f t="shared" si="63"/>
        <v>38.125</v>
      </c>
      <c r="AV156" s="91"/>
      <c r="AW156" s="130">
        <f t="shared" si="64"/>
        <v>16.125</v>
      </c>
      <c r="AX156" s="130">
        <f t="shared" si="64"/>
        <v>20.125</v>
      </c>
      <c r="AY156" s="91"/>
      <c r="AZ156" s="215">
        <f t="shared" si="65"/>
        <v>23.125</v>
      </c>
      <c r="BA156" s="215">
        <f t="shared" si="65"/>
        <v>20.125</v>
      </c>
      <c r="BB156" s="91"/>
      <c r="BC156" s="400">
        <f t="shared" si="66"/>
        <v>16.125</v>
      </c>
      <c r="BD156" s="400">
        <f t="shared" si="66"/>
        <v>26.125</v>
      </c>
    </row>
    <row r="157" spans="42:56" ht="15" x14ac:dyDescent="0.25">
      <c r="AP157" s="213">
        <f t="shared" si="62"/>
        <v>22.1875</v>
      </c>
      <c r="AQ157" s="213">
        <f t="shared" si="62"/>
        <v>50.1875</v>
      </c>
      <c r="AR157" s="91"/>
      <c r="AS157" s="214">
        <f t="shared" si="63"/>
        <v>16.8125</v>
      </c>
      <c r="AT157" s="214">
        <f t="shared" si="63"/>
        <v>21.1875</v>
      </c>
      <c r="AU157" s="135">
        <f t="shared" si="63"/>
        <v>38.1875</v>
      </c>
      <c r="AV157" s="91"/>
      <c r="AW157" s="130">
        <f t="shared" si="64"/>
        <v>16.1875</v>
      </c>
      <c r="AX157" s="130">
        <f t="shared" si="64"/>
        <v>20.1875</v>
      </c>
      <c r="AY157" s="91"/>
      <c r="AZ157" s="215">
        <f t="shared" si="65"/>
        <v>23.1875</v>
      </c>
      <c r="BA157" s="215">
        <f t="shared" si="65"/>
        <v>20.1875</v>
      </c>
      <c r="BB157" s="91"/>
      <c r="BC157" s="400">
        <f t="shared" si="66"/>
        <v>16.1875</v>
      </c>
      <c r="BD157" s="400">
        <f t="shared" si="66"/>
        <v>26.1875</v>
      </c>
    </row>
    <row r="158" spans="42:56" ht="15" x14ac:dyDescent="0.25">
      <c r="AP158" s="213">
        <f t="shared" si="62"/>
        <v>22.25</v>
      </c>
      <c r="AQ158" s="213">
        <f t="shared" si="62"/>
        <v>50.25</v>
      </c>
      <c r="AR158" s="91"/>
      <c r="AS158" s="214">
        <f t="shared" si="63"/>
        <v>16.875</v>
      </c>
      <c r="AT158" s="214">
        <f t="shared" si="63"/>
        <v>21.25</v>
      </c>
      <c r="AU158" s="135">
        <f t="shared" si="63"/>
        <v>38.25</v>
      </c>
      <c r="AV158" s="91"/>
      <c r="AW158" s="130">
        <f t="shared" si="64"/>
        <v>16.25</v>
      </c>
      <c r="AX158" s="130">
        <f t="shared" si="64"/>
        <v>20.25</v>
      </c>
      <c r="AY158" s="91"/>
      <c r="AZ158" s="215">
        <f t="shared" si="65"/>
        <v>23.25</v>
      </c>
      <c r="BA158" s="215">
        <f t="shared" si="65"/>
        <v>20.25</v>
      </c>
      <c r="BB158" s="91"/>
      <c r="BC158" s="400">
        <f t="shared" si="66"/>
        <v>16.25</v>
      </c>
      <c r="BD158" s="400">
        <f t="shared" si="66"/>
        <v>26.25</v>
      </c>
    </row>
    <row r="159" spans="42:56" ht="15" x14ac:dyDescent="0.25">
      <c r="AP159" s="213">
        <f t="shared" si="62"/>
        <v>22.3125</v>
      </c>
      <c r="AQ159" s="213">
        <f t="shared" si="62"/>
        <v>50.3125</v>
      </c>
      <c r="AR159" s="91"/>
      <c r="AS159" s="214">
        <f t="shared" si="63"/>
        <v>16.9375</v>
      </c>
      <c r="AT159" s="214">
        <f t="shared" si="63"/>
        <v>21.3125</v>
      </c>
      <c r="AU159" s="135">
        <f t="shared" si="63"/>
        <v>38.3125</v>
      </c>
      <c r="AV159" s="91"/>
      <c r="AW159" s="130">
        <f t="shared" si="64"/>
        <v>16.3125</v>
      </c>
      <c r="AX159" s="130">
        <f t="shared" si="64"/>
        <v>20.3125</v>
      </c>
      <c r="AY159" s="91"/>
      <c r="AZ159" s="215">
        <f t="shared" si="65"/>
        <v>23.3125</v>
      </c>
      <c r="BA159" s="215">
        <f t="shared" si="65"/>
        <v>20.3125</v>
      </c>
      <c r="BB159" s="91"/>
      <c r="BC159" s="400">
        <f t="shared" si="66"/>
        <v>16.3125</v>
      </c>
      <c r="BD159" s="400">
        <f t="shared" si="66"/>
        <v>26.3125</v>
      </c>
    </row>
    <row r="160" spans="42:56" ht="15" x14ac:dyDescent="0.25">
      <c r="AP160" s="213">
        <f t="shared" si="62"/>
        <v>22.375</v>
      </c>
      <c r="AQ160" s="213">
        <f t="shared" si="62"/>
        <v>50.375</v>
      </c>
      <c r="AR160" s="91"/>
      <c r="AS160" s="214">
        <f t="shared" si="63"/>
        <v>17</v>
      </c>
      <c r="AT160" s="214">
        <f t="shared" si="63"/>
        <v>21.375</v>
      </c>
      <c r="AU160" s="135">
        <f t="shared" si="63"/>
        <v>38.375</v>
      </c>
      <c r="AV160" s="91"/>
      <c r="AW160" s="130">
        <f t="shared" si="64"/>
        <v>16.375</v>
      </c>
      <c r="AX160" s="130">
        <f t="shared" si="64"/>
        <v>20.375</v>
      </c>
      <c r="AY160" s="91"/>
      <c r="AZ160" s="215">
        <f t="shared" si="65"/>
        <v>23.375</v>
      </c>
      <c r="BA160" s="215">
        <f t="shared" si="65"/>
        <v>20.375</v>
      </c>
      <c r="BB160" s="91"/>
      <c r="BC160" s="400">
        <f t="shared" si="66"/>
        <v>16.375</v>
      </c>
      <c r="BD160" s="400">
        <f t="shared" si="66"/>
        <v>26.375</v>
      </c>
    </row>
    <row r="161" spans="42:56" ht="15" x14ac:dyDescent="0.25">
      <c r="AP161" s="213">
        <f t="shared" si="62"/>
        <v>22.4375</v>
      </c>
      <c r="AQ161" s="213">
        <f t="shared" si="62"/>
        <v>50.4375</v>
      </c>
      <c r="AR161" s="91"/>
      <c r="AS161" s="214">
        <f t="shared" si="63"/>
        <v>17.0625</v>
      </c>
      <c r="AT161" s="214">
        <f t="shared" si="63"/>
        <v>21.4375</v>
      </c>
      <c r="AU161" s="135">
        <f t="shared" si="63"/>
        <v>38.4375</v>
      </c>
      <c r="AV161" s="91"/>
      <c r="AW161" s="130">
        <f t="shared" si="64"/>
        <v>16.4375</v>
      </c>
      <c r="AX161" s="130">
        <f t="shared" si="64"/>
        <v>20.4375</v>
      </c>
      <c r="AY161" s="91"/>
      <c r="AZ161" s="215">
        <f t="shared" si="65"/>
        <v>23.4375</v>
      </c>
      <c r="BA161" s="215">
        <f t="shared" si="65"/>
        <v>20.4375</v>
      </c>
      <c r="BB161" s="91"/>
      <c r="BC161" s="400">
        <f t="shared" si="66"/>
        <v>16.4375</v>
      </c>
      <c r="BD161" s="400">
        <f t="shared" si="66"/>
        <v>26.4375</v>
      </c>
    </row>
    <row r="162" spans="42:56" ht="15" x14ac:dyDescent="0.25">
      <c r="AP162" s="213">
        <f t="shared" si="62"/>
        <v>22.5</v>
      </c>
      <c r="AQ162" s="213">
        <f t="shared" si="62"/>
        <v>50.5</v>
      </c>
      <c r="AR162" s="91"/>
      <c r="AS162" s="214">
        <f t="shared" si="63"/>
        <v>17.125</v>
      </c>
      <c r="AT162" s="214">
        <f t="shared" si="63"/>
        <v>21.5</v>
      </c>
      <c r="AU162" s="135">
        <f t="shared" si="63"/>
        <v>38.5</v>
      </c>
      <c r="AV162" s="91"/>
      <c r="AW162" s="130">
        <f t="shared" si="64"/>
        <v>16.5</v>
      </c>
      <c r="AX162" s="130">
        <f t="shared" si="64"/>
        <v>20.5</v>
      </c>
      <c r="AY162" s="91"/>
      <c r="AZ162" s="215">
        <f t="shared" si="65"/>
        <v>23.5</v>
      </c>
      <c r="BA162" s="215">
        <f t="shared" si="65"/>
        <v>20.5</v>
      </c>
      <c r="BB162" s="91"/>
      <c r="BC162" s="400">
        <f t="shared" si="66"/>
        <v>16.5</v>
      </c>
      <c r="BD162" s="400">
        <f t="shared" si="66"/>
        <v>26.5</v>
      </c>
    </row>
    <row r="163" spans="42:56" ht="15" x14ac:dyDescent="0.25">
      <c r="AP163" s="213">
        <f t="shared" si="62"/>
        <v>22.5625</v>
      </c>
      <c r="AQ163" s="213">
        <f t="shared" si="62"/>
        <v>50.5625</v>
      </c>
      <c r="AR163" s="91"/>
      <c r="AS163" s="214">
        <f t="shared" si="63"/>
        <v>17.1875</v>
      </c>
      <c r="AT163" s="214">
        <f t="shared" si="63"/>
        <v>21.5625</v>
      </c>
      <c r="AU163" s="135">
        <f t="shared" si="63"/>
        <v>38.5625</v>
      </c>
      <c r="AV163" s="91"/>
      <c r="AW163" s="130">
        <f t="shared" si="64"/>
        <v>16.5625</v>
      </c>
      <c r="AX163" s="130">
        <f t="shared" si="64"/>
        <v>20.5625</v>
      </c>
      <c r="AY163" s="91"/>
      <c r="AZ163" s="215">
        <f t="shared" si="65"/>
        <v>23.5625</v>
      </c>
      <c r="BA163" s="215">
        <f t="shared" si="65"/>
        <v>20.5625</v>
      </c>
      <c r="BB163" s="91"/>
      <c r="BC163" s="400">
        <f t="shared" si="66"/>
        <v>16.5625</v>
      </c>
      <c r="BD163" s="400">
        <f t="shared" si="66"/>
        <v>26.5625</v>
      </c>
    </row>
    <row r="164" spans="42:56" ht="15" x14ac:dyDescent="0.25">
      <c r="AP164" s="213">
        <f t="shared" si="62"/>
        <v>22.625</v>
      </c>
      <c r="AQ164" s="213">
        <f t="shared" si="62"/>
        <v>50.625</v>
      </c>
      <c r="AR164" s="91"/>
      <c r="AS164" s="214">
        <f t="shared" si="63"/>
        <v>17.25</v>
      </c>
      <c r="AT164" s="214">
        <f t="shared" si="63"/>
        <v>21.625</v>
      </c>
      <c r="AU164" s="135">
        <f t="shared" si="63"/>
        <v>38.625</v>
      </c>
      <c r="AV164" s="91"/>
      <c r="AW164" s="130">
        <f t="shared" si="64"/>
        <v>16.625</v>
      </c>
      <c r="AX164" s="130">
        <f t="shared" si="64"/>
        <v>20.625</v>
      </c>
      <c r="AY164" s="91"/>
      <c r="AZ164" s="215">
        <f t="shared" si="65"/>
        <v>23.625</v>
      </c>
      <c r="BA164" s="215">
        <f t="shared" si="65"/>
        <v>20.625</v>
      </c>
      <c r="BB164" s="91"/>
      <c r="BC164" s="400">
        <f t="shared" si="66"/>
        <v>16.625</v>
      </c>
      <c r="BD164" s="400">
        <f t="shared" si="66"/>
        <v>26.625</v>
      </c>
    </row>
    <row r="165" spans="42:56" ht="15" x14ac:dyDescent="0.25">
      <c r="AP165" s="213">
        <f t="shared" si="62"/>
        <v>22.6875</v>
      </c>
      <c r="AQ165" s="213">
        <f t="shared" si="62"/>
        <v>50.6875</v>
      </c>
      <c r="AR165" s="91"/>
      <c r="AS165" s="214">
        <f t="shared" si="63"/>
        <v>17.3125</v>
      </c>
      <c r="AT165" s="214">
        <f t="shared" si="63"/>
        <v>21.6875</v>
      </c>
      <c r="AU165" s="135">
        <f t="shared" si="63"/>
        <v>38.6875</v>
      </c>
      <c r="AV165" s="91"/>
      <c r="AW165" s="130">
        <f t="shared" si="64"/>
        <v>16.6875</v>
      </c>
      <c r="AX165" s="130">
        <f t="shared" si="64"/>
        <v>20.6875</v>
      </c>
      <c r="AY165" s="91"/>
      <c r="AZ165" s="215">
        <f t="shared" si="65"/>
        <v>23.6875</v>
      </c>
      <c r="BA165" s="215">
        <f t="shared" si="65"/>
        <v>20.6875</v>
      </c>
      <c r="BB165" s="91"/>
      <c r="BC165" s="400">
        <f t="shared" si="66"/>
        <v>16.6875</v>
      </c>
      <c r="BD165" s="400">
        <f t="shared" si="66"/>
        <v>26.6875</v>
      </c>
    </row>
    <row r="166" spans="42:56" ht="15" x14ac:dyDescent="0.25">
      <c r="AP166" s="213">
        <f t="shared" si="62"/>
        <v>22.75</v>
      </c>
      <c r="AQ166" s="213">
        <f t="shared" si="62"/>
        <v>50.75</v>
      </c>
      <c r="AR166" s="91"/>
      <c r="AS166" s="214">
        <f t="shared" si="63"/>
        <v>17.375</v>
      </c>
      <c r="AT166" s="214">
        <f t="shared" si="63"/>
        <v>21.75</v>
      </c>
      <c r="AU166" s="135">
        <f t="shared" si="63"/>
        <v>38.75</v>
      </c>
      <c r="AV166" s="91"/>
      <c r="AW166" s="130">
        <f t="shared" si="64"/>
        <v>16.75</v>
      </c>
      <c r="AX166" s="130">
        <f t="shared" si="64"/>
        <v>20.75</v>
      </c>
      <c r="AY166" s="91"/>
      <c r="AZ166" s="215">
        <f t="shared" si="65"/>
        <v>23.75</v>
      </c>
      <c r="BA166" s="215">
        <f t="shared" si="65"/>
        <v>20.75</v>
      </c>
      <c r="BB166" s="91"/>
      <c r="BC166" s="400">
        <f t="shared" si="66"/>
        <v>16.75</v>
      </c>
      <c r="BD166" s="400">
        <f t="shared" si="66"/>
        <v>26.75</v>
      </c>
    </row>
    <row r="167" spans="42:56" ht="15" x14ac:dyDescent="0.25">
      <c r="AP167" s="213">
        <f t="shared" si="62"/>
        <v>22.8125</v>
      </c>
      <c r="AQ167" s="213">
        <f t="shared" si="62"/>
        <v>50.8125</v>
      </c>
      <c r="AR167" s="91"/>
      <c r="AS167" s="214">
        <f t="shared" si="63"/>
        <v>17.4375</v>
      </c>
      <c r="AT167" s="214">
        <f t="shared" si="63"/>
        <v>21.8125</v>
      </c>
      <c r="AU167" s="135">
        <f t="shared" si="63"/>
        <v>38.8125</v>
      </c>
      <c r="AV167" s="91"/>
      <c r="AW167" s="130">
        <f t="shared" si="64"/>
        <v>16.8125</v>
      </c>
      <c r="AX167" s="130">
        <f t="shared" si="64"/>
        <v>20.8125</v>
      </c>
      <c r="AY167" s="91"/>
      <c r="AZ167" s="215">
        <f t="shared" si="65"/>
        <v>23.8125</v>
      </c>
      <c r="BA167" s="215">
        <f t="shared" si="65"/>
        <v>20.8125</v>
      </c>
      <c r="BB167" s="91"/>
      <c r="BC167" s="400">
        <f t="shared" si="66"/>
        <v>16.8125</v>
      </c>
      <c r="BD167" s="400">
        <f t="shared" si="66"/>
        <v>26.8125</v>
      </c>
    </row>
    <row r="168" spans="42:56" ht="15" x14ac:dyDescent="0.25">
      <c r="AP168" s="213">
        <f t="shared" si="62"/>
        <v>22.875</v>
      </c>
      <c r="AQ168" s="213">
        <f t="shared" si="62"/>
        <v>50.875</v>
      </c>
      <c r="AR168" s="91"/>
      <c r="AS168" s="214">
        <f t="shared" si="63"/>
        <v>17.5</v>
      </c>
      <c r="AT168" s="214">
        <f t="shared" si="63"/>
        <v>21.875</v>
      </c>
      <c r="AU168" s="135">
        <f t="shared" si="63"/>
        <v>38.875</v>
      </c>
      <c r="AV168" s="91"/>
      <c r="AW168" s="130">
        <f t="shared" si="64"/>
        <v>16.875</v>
      </c>
      <c r="AX168" s="130">
        <f t="shared" si="64"/>
        <v>20.875</v>
      </c>
      <c r="AY168" s="91"/>
      <c r="AZ168" s="215">
        <f t="shared" si="65"/>
        <v>23.875</v>
      </c>
      <c r="BA168" s="215">
        <f t="shared" si="65"/>
        <v>20.875</v>
      </c>
      <c r="BB168" s="91"/>
      <c r="BC168" s="400">
        <f t="shared" si="66"/>
        <v>16.875</v>
      </c>
      <c r="BD168" s="400">
        <f t="shared" si="66"/>
        <v>26.875</v>
      </c>
    </row>
    <row r="169" spans="42:56" ht="15" x14ac:dyDescent="0.25">
      <c r="AP169" s="213">
        <f t="shared" si="62"/>
        <v>22.9375</v>
      </c>
      <c r="AQ169" s="213">
        <f t="shared" si="62"/>
        <v>50.9375</v>
      </c>
      <c r="AR169" s="91"/>
      <c r="AS169" s="214">
        <f t="shared" si="63"/>
        <v>17.5625</v>
      </c>
      <c r="AT169" s="214">
        <f t="shared" si="63"/>
        <v>21.9375</v>
      </c>
      <c r="AU169" s="135">
        <f t="shared" si="63"/>
        <v>38.9375</v>
      </c>
      <c r="AV169" s="91"/>
      <c r="AW169" s="130">
        <f t="shared" si="64"/>
        <v>16.9375</v>
      </c>
      <c r="AX169" s="130">
        <f t="shared" si="64"/>
        <v>20.9375</v>
      </c>
      <c r="AY169" s="91"/>
      <c r="AZ169" s="215">
        <f t="shared" si="65"/>
        <v>23.9375</v>
      </c>
      <c r="BA169" s="215">
        <f t="shared" si="65"/>
        <v>20.9375</v>
      </c>
      <c r="BB169" s="91"/>
      <c r="BC169" s="400">
        <f t="shared" si="66"/>
        <v>16.9375</v>
      </c>
      <c r="BD169" s="400">
        <f t="shared" si="66"/>
        <v>26.9375</v>
      </c>
    </row>
    <row r="170" spans="42:56" ht="15" x14ac:dyDescent="0.25">
      <c r="AP170" s="213">
        <f t="shared" si="62"/>
        <v>23</v>
      </c>
      <c r="AQ170" s="213">
        <f t="shared" si="62"/>
        <v>51</v>
      </c>
      <c r="AR170" s="91"/>
      <c r="AS170" s="214">
        <f t="shared" si="63"/>
        <v>17.625</v>
      </c>
      <c r="AT170" s="214">
        <f t="shared" si="63"/>
        <v>22</v>
      </c>
      <c r="AU170" s="135">
        <f t="shared" si="63"/>
        <v>39</v>
      </c>
      <c r="AV170" s="91"/>
      <c r="AW170" s="130">
        <f t="shared" si="64"/>
        <v>17</v>
      </c>
      <c r="AX170" s="130">
        <f t="shared" si="64"/>
        <v>21</v>
      </c>
      <c r="AY170" s="91"/>
      <c r="AZ170" s="215">
        <f t="shared" si="65"/>
        <v>24</v>
      </c>
      <c r="BA170" s="215">
        <f t="shared" si="65"/>
        <v>21</v>
      </c>
      <c r="BB170" s="91"/>
      <c r="BC170" s="400">
        <f t="shared" si="66"/>
        <v>17</v>
      </c>
      <c r="BD170" s="400">
        <f t="shared" si="66"/>
        <v>27</v>
      </c>
    </row>
    <row r="171" spans="42:56" ht="15" x14ac:dyDescent="0.25">
      <c r="AP171" s="213">
        <f t="shared" ref="AP171:AQ186" si="67">AP170+0.0625</f>
        <v>23.0625</v>
      </c>
      <c r="AQ171" s="213">
        <f t="shared" si="67"/>
        <v>51.0625</v>
      </c>
      <c r="AR171" s="91"/>
      <c r="AS171" s="214">
        <f t="shared" ref="AS171:AU186" si="68">AS170+0.0625</f>
        <v>17.6875</v>
      </c>
      <c r="AT171" s="214">
        <f t="shared" si="68"/>
        <v>22.0625</v>
      </c>
      <c r="AU171" s="135">
        <f t="shared" si="68"/>
        <v>39.0625</v>
      </c>
      <c r="AV171" s="91"/>
      <c r="AW171" s="130">
        <f t="shared" ref="AW171:AX186" si="69">AW170+0.0625</f>
        <v>17.0625</v>
      </c>
      <c r="AX171" s="130">
        <f t="shared" si="69"/>
        <v>21.0625</v>
      </c>
      <c r="AY171" s="91"/>
      <c r="AZ171" s="215">
        <f t="shared" ref="AZ171:BA186" si="70">AZ170+0.0625</f>
        <v>24.0625</v>
      </c>
      <c r="BA171" s="215">
        <f t="shared" si="70"/>
        <v>21.0625</v>
      </c>
      <c r="BB171" s="91"/>
      <c r="BC171" s="400">
        <f t="shared" ref="BC171:BD186" si="71">BC170+0.0625</f>
        <v>17.0625</v>
      </c>
      <c r="BD171" s="400">
        <f t="shared" si="71"/>
        <v>27.0625</v>
      </c>
    </row>
    <row r="172" spans="42:56" ht="15" x14ac:dyDescent="0.25">
      <c r="AP172" s="213">
        <f t="shared" si="67"/>
        <v>23.125</v>
      </c>
      <c r="AQ172" s="213">
        <f t="shared" si="67"/>
        <v>51.125</v>
      </c>
      <c r="AR172" s="91"/>
      <c r="AS172" s="214">
        <f t="shared" si="68"/>
        <v>17.75</v>
      </c>
      <c r="AT172" s="214">
        <f t="shared" si="68"/>
        <v>22.125</v>
      </c>
      <c r="AU172" s="135">
        <f t="shared" si="68"/>
        <v>39.125</v>
      </c>
      <c r="AV172" s="91"/>
      <c r="AW172" s="130">
        <f t="shared" si="69"/>
        <v>17.125</v>
      </c>
      <c r="AX172" s="130">
        <f t="shared" si="69"/>
        <v>21.125</v>
      </c>
      <c r="AY172" s="91"/>
      <c r="AZ172" s="215">
        <f t="shared" si="70"/>
        <v>24.125</v>
      </c>
      <c r="BA172" s="215">
        <f t="shared" si="70"/>
        <v>21.125</v>
      </c>
      <c r="BB172" s="91"/>
      <c r="BC172" s="400">
        <f t="shared" si="71"/>
        <v>17.125</v>
      </c>
      <c r="BD172" s="400">
        <f t="shared" si="71"/>
        <v>27.125</v>
      </c>
    </row>
    <row r="173" spans="42:56" ht="15" x14ac:dyDescent="0.25">
      <c r="AP173" s="213">
        <f t="shared" si="67"/>
        <v>23.1875</v>
      </c>
      <c r="AQ173" s="213">
        <f t="shared" si="67"/>
        <v>51.1875</v>
      </c>
      <c r="AR173" s="91"/>
      <c r="AS173" s="214">
        <f t="shared" si="68"/>
        <v>17.8125</v>
      </c>
      <c r="AT173" s="214">
        <f t="shared" si="68"/>
        <v>22.1875</v>
      </c>
      <c r="AU173" s="135">
        <f t="shared" si="68"/>
        <v>39.1875</v>
      </c>
      <c r="AV173" s="91"/>
      <c r="AW173" s="130">
        <f t="shared" si="69"/>
        <v>17.1875</v>
      </c>
      <c r="AX173" s="130">
        <f t="shared" si="69"/>
        <v>21.1875</v>
      </c>
      <c r="AY173" s="91"/>
      <c r="AZ173" s="215">
        <f t="shared" si="70"/>
        <v>24.1875</v>
      </c>
      <c r="BA173" s="215">
        <f t="shared" si="70"/>
        <v>21.1875</v>
      </c>
      <c r="BB173" s="91"/>
      <c r="BC173" s="400">
        <f t="shared" si="71"/>
        <v>17.1875</v>
      </c>
      <c r="BD173" s="400">
        <f t="shared" si="71"/>
        <v>27.1875</v>
      </c>
    </row>
    <row r="174" spans="42:56" ht="15" x14ac:dyDescent="0.25">
      <c r="AP174" s="213">
        <f t="shared" si="67"/>
        <v>23.25</v>
      </c>
      <c r="AQ174" s="213">
        <f t="shared" si="67"/>
        <v>51.25</v>
      </c>
      <c r="AR174" s="91"/>
      <c r="AS174" s="214">
        <f t="shared" si="68"/>
        <v>17.875</v>
      </c>
      <c r="AT174" s="214">
        <f t="shared" si="68"/>
        <v>22.25</v>
      </c>
      <c r="AU174" s="135">
        <f t="shared" si="68"/>
        <v>39.25</v>
      </c>
      <c r="AV174" s="91"/>
      <c r="AW174" s="130">
        <f t="shared" si="69"/>
        <v>17.25</v>
      </c>
      <c r="AX174" s="130">
        <f t="shared" si="69"/>
        <v>21.25</v>
      </c>
      <c r="AY174" s="91"/>
      <c r="AZ174" s="215">
        <f t="shared" si="70"/>
        <v>24.25</v>
      </c>
      <c r="BA174" s="215">
        <f t="shared" si="70"/>
        <v>21.25</v>
      </c>
      <c r="BB174" s="91"/>
      <c r="BC174" s="400">
        <f t="shared" si="71"/>
        <v>17.25</v>
      </c>
      <c r="BD174" s="400">
        <f t="shared" si="71"/>
        <v>27.25</v>
      </c>
    </row>
    <row r="175" spans="42:56" ht="15" x14ac:dyDescent="0.25">
      <c r="AP175" s="213">
        <f t="shared" si="67"/>
        <v>23.3125</v>
      </c>
      <c r="AQ175" s="213">
        <f t="shared" si="67"/>
        <v>51.3125</v>
      </c>
      <c r="AR175" s="91"/>
      <c r="AS175" s="214">
        <f t="shared" si="68"/>
        <v>17.9375</v>
      </c>
      <c r="AT175" s="214">
        <f t="shared" si="68"/>
        <v>22.3125</v>
      </c>
      <c r="AU175" s="135">
        <f t="shared" si="68"/>
        <v>39.3125</v>
      </c>
      <c r="AV175" s="91"/>
      <c r="AW175" s="130">
        <f t="shared" si="69"/>
        <v>17.3125</v>
      </c>
      <c r="AX175" s="130">
        <f t="shared" si="69"/>
        <v>21.3125</v>
      </c>
      <c r="AY175" s="91"/>
      <c r="AZ175" s="215">
        <f t="shared" si="70"/>
        <v>24.3125</v>
      </c>
      <c r="BA175" s="215">
        <f t="shared" si="70"/>
        <v>21.3125</v>
      </c>
      <c r="BB175" s="91"/>
      <c r="BC175" s="400">
        <f t="shared" si="71"/>
        <v>17.3125</v>
      </c>
      <c r="BD175" s="400">
        <f t="shared" si="71"/>
        <v>27.3125</v>
      </c>
    </row>
    <row r="176" spans="42:56" ht="15" x14ac:dyDescent="0.25">
      <c r="AP176" s="213">
        <f t="shared" si="67"/>
        <v>23.375</v>
      </c>
      <c r="AQ176" s="213">
        <f t="shared" si="67"/>
        <v>51.375</v>
      </c>
      <c r="AR176" s="91"/>
      <c r="AS176" s="214">
        <f t="shared" si="68"/>
        <v>18</v>
      </c>
      <c r="AT176" s="214">
        <f t="shared" si="68"/>
        <v>22.375</v>
      </c>
      <c r="AU176" s="135">
        <f t="shared" si="68"/>
        <v>39.375</v>
      </c>
      <c r="AV176" s="91"/>
      <c r="AW176" s="130">
        <f t="shared" si="69"/>
        <v>17.375</v>
      </c>
      <c r="AX176" s="130">
        <f t="shared" si="69"/>
        <v>21.375</v>
      </c>
      <c r="AY176" s="91"/>
      <c r="AZ176" s="215">
        <f t="shared" si="70"/>
        <v>24.375</v>
      </c>
      <c r="BA176" s="215">
        <f t="shared" si="70"/>
        <v>21.375</v>
      </c>
      <c r="BB176" s="91"/>
      <c r="BC176" s="400">
        <f t="shared" si="71"/>
        <v>17.375</v>
      </c>
      <c r="BD176" s="400">
        <f t="shared" si="71"/>
        <v>27.375</v>
      </c>
    </row>
    <row r="177" spans="42:56" ht="15" x14ac:dyDescent="0.25">
      <c r="AP177" s="213">
        <f t="shared" si="67"/>
        <v>23.4375</v>
      </c>
      <c r="AQ177" s="213">
        <f t="shared" si="67"/>
        <v>51.4375</v>
      </c>
      <c r="AR177" s="91"/>
      <c r="AS177" s="214">
        <f t="shared" si="68"/>
        <v>18.0625</v>
      </c>
      <c r="AT177" s="214">
        <f t="shared" si="68"/>
        <v>22.4375</v>
      </c>
      <c r="AU177" s="135">
        <f t="shared" si="68"/>
        <v>39.4375</v>
      </c>
      <c r="AV177" s="91"/>
      <c r="AW177" s="130">
        <f t="shared" si="69"/>
        <v>17.4375</v>
      </c>
      <c r="AX177" s="130">
        <f t="shared" si="69"/>
        <v>21.4375</v>
      </c>
      <c r="AY177" s="91"/>
      <c r="AZ177" s="215">
        <f t="shared" si="70"/>
        <v>24.4375</v>
      </c>
      <c r="BA177" s="215">
        <f t="shared" si="70"/>
        <v>21.4375</v>
      </c>
      <c r="BB177" s="91"/>
      <c r="BC177" s="400">
        <f t="shared" si="71"/>
        <v>17.4375</v>
      </c>
      <c r="BD177" s="400">
        <f t="shared" si="71"/>
        <v>27.4375</v>
      </c>
    </row>
    <row r="178" spans="42:56" ht="15" x14ac:dyDescent="0.25">
      <c r="AP178" s="213">
        <f t="shared" si="67"/>
        <v>23.5</v>
      </c>
      <c r="AQ178" s="213">
        <f t="shared" si="67"/>
        <v>51.5</v>
      </c>
      <c r="AR178" s="91"/>
      <c r="AS178" s="214">
        <f t="shared" si="68"/>
        <v>18.125</v>
      </c>
      <c r="AT178" s="214">
        <f t="shared" si="68"/>
        <v>22.5</v>
      </c>
      <c r="AU178" s="135">
        <f t="shared" si="68"/>
        <v>39.5</v>
      </c>
      <c r="AV178" s="91"/>
      <c r="AW178" s="130">
        <f t="shared" si="69"/>
        <v>17.5</v>
      </c>
      <c r="AX178" s="130">
        <f t="shared" si="69"/>
        <v>21.5</v>
      </c>
      <c r="AY178" s="91"/>
      <c r="AZ178" s="215">
        <f t="shared" si="70"/>
        <v>24.5</v>
      </c>
      <c r="BA178" s="215">
        <f t="shared" si="70"/>
        <v>21.5</v>
      </c>
      <c r="BB178" s="91"/>
      <c r="BC178" s="400">
        <f t="shared" si="71"/>
        <v>17.5</v>
      </c>
      <c r="BD178" s="400">
        <f t="shared" si="71"/>
        <v>27.5</v>
      </c>
    </row>
    <row r="179" spans="42:56" ht="15" x14ac:dyDescent="0.25">
      <c r="AP179" s="213">
        <f t="shared" si="67"/>
        <v>23.5625</v>
      </c>
      <c r="AQ179" s="213">
        <f t="shared" si="67"/>
        <v>51.5625</v>
      </c>
      <c r="AR179" s="91"/>
      <c r="AS179" s="214">
        <f t="shared" si="68"/>
        <v>18.1875</v>
      </c>
      <c r="AT179" s="214">
        <f t="shared" si="68"/>
        <v>22.5625</v>
      </c>
      <c r="AU179" s="135">
        <f t="shared" si="68"/>
        <v>39.5625</v>
      </c>
      <c r="AV179" s="91"/>
      <c r="AW179" s="130">
        <f t="shared" si="69"/>
        <v>17.5625</v>
      </c>
      <c r="AX179" s="130">
        <f t="shared" si="69"/>
        <v>21.5625</v>
      </c>
      <c r="AY179" s="91"/>
      <c r="AZ179" s="215">
        <f t="shared" si="70"/>
        <v>24.5625</v>
      </c>
      <c r="BA179" s="215">
        <f t="shared" si="70"/>
        <v>21.5625</v>
      </c>
      <c r="BB179" s="91"/>
      <c r="BC179" s="400">
        <f t="shared" si="71"/>
        <v>17.5625</v>
      </c>
      <c r="BD179" s="400">
        <f t="shared" si="71"/>
        <v>27.5625</v>
      </c>
    </row>
    <row r="180" spans="42:56" ht="15" x14ac:dyDescent="0.25">
      <c r="AP180" s="213">
        <f t="shared" si="67"/>
        <v>23.625</v>
      </c>
      <c r="AQ180" s="213">
        <f t="shared" si="67"/>
        <v>51.625</v>
      </c>
      <c r="AR180" s="91"/>
      <c r="AS180" s="214">
        <f t="shared" si="68"/>
        <v>18.25</v>
      </c>
      <c r="AT180" s="214">
        <f t="shared" si="68"/>
        <v>22.625</v>
      </c>
      <c r="AU180" s="135">
        <f t="shared" si="68"/>
        <v>39.625</v>
      </c>
      <c r="AV180" s="91"/>
      <c r="AW180" s="130">
        <f t="shared" si="69"/>
        <v>17.625</v>
      </c>
      <c r="AX180" s="130">
        <f t="shared" si="69"/>
        <v>21.625</v>
      </c>
      <c r="AY180" s="91"/>
      <c r="AZ180" s="215">
        <f t="shared" si="70"/>
        <v>24.625</v>
      </c>
      <c r="BA180" s="215">
        <f t="shared" si="70"/>
        <v>21.625</v>
      </c>
      <c r="BB180" s="91"/>
      <c r="BC180" s="400">
        <f t="shared" si="71"/>
        <v>17.625</v>
      </c>
      <c r="BD180" s="400">
        <f t="shared" si="71"/>
        <v>27.625</v>
      </c>
    </row>
    <row r="181" spans="42:56" ht="15" x14ac:dyDescent="0.25">
      <c r="AP181" s="213">
        <f t="shared" si="67"/>
        <v>23.6875</v>
      </c>
      <c r="AQ181" s="213">
        <f t="shared" si="67"/>
        <v>51.6875</v>
      </c>
      <c r="AR181" s="91"/>
      <c r="AS181" s="214">
        <f t="shared" si="68"/>
        <v>18.3125</v>
      </c>
      <c r="AT181" s="214">
        <f t="shared" si="68"/>
        <v>22.6875</v>
      </c>
      <c r="AU181" s="135">
        <f t="shared" si="68"/>
        <v>39.6875</v>
      </c>
      <c r="AV181" s="91"/>
      <c r="AW181" s="130">
        <f t="shared" si="69"/>
        <v>17.6875</v>
      </c>
      <c r="AX181" s="130">
        <f t="shared" si="69"/>
        <v>21.6875</v>
      </c>
      <c r="AY181" s="91"/>
      <c r="AZ181" s="215">
        <f t="shared" si="70"/>
        <v>24.6875</v>
      </c>
      <c r="BA181" s="215">
        <f t="shared" si="70"/>
        <v>21.6875</v>
      </c>
      <c r="BB181" s="91"/>
      <c r="BC181" s="400">
        <f t="shared" si="71"/>
        <v>17.6875</v>
      </c>
      <c r="BD181" s="400">
        <f t="shared" si="71"/>
        <v>27.6875</v>
      </c>
    </row>
    <row r="182" spans="42:56" ht="15" x14ac:dyDescent="0.25">
      <c r="AP182" s="213">
        <f t="shared" si="67"/>
        <v>23.75</v>
      </c>
      <c r="AQ182" s="213">
        <f t="shared" si="67"/>
        <v>51.75</v>
      </c>
      <c r="AR182" s="91"/>
      <c r="AS182" s="214">
        <f t="shared" si="68"/>
        <v>18.375</v>
      </c>
      <c r="AT182" s="214">
        <f t="shared" si="68"/>
        <v>22.75</v>
      </c>
      <c r="AU182" s="135">
        <f t="shared" si="68"/>
        <v>39.75</v>
      </c>
      <c r="AV182" s="91"/>
      <c r="AW182" s="130">
        <f t="shared" si="69"/>
        <v>17.75</v>
      </c>
      <c r="AX182" s="130">
        <f t="shared" si="69"/>
        <v>21.75</v>
      </c>
      <c r="AY182" s="91"/>
      <c r="AZ182" s="215">
        <f t="shared" si="70"/>
        <v>24.75</v>
      </c>
      <c r="BA182" s="215">
        <f t="shared" si="70"/>
        <v>21.75</v>
      </c>
      <c r="BB182" s="91"/>
      <c r="BC182" s="400">
        <f t="shared" si="71"/>
        <v>17.75</v>
      </c>
      <c r="BD182" s="400">
        <f t="shared" si="71"/>
        <v>27.75</v>
      </c>
    </row>
    <row r="183" spans="42:56" ht="15" x14ac:dyDescent="0.25">
      <c r="AP183" s="213">
        <f t="shared" si="67"/>
        <v>23.8125</v>
      </c>
      <c r="AQ183" s="213">
        <f t="shared" si="67"/>
        <v>51.8125</v>
      </c>
      <c r="AR183" s="91"/>
      <c r="AS183" s="214">
        <f t="shared" si="68"/>
        <v>18.4375</v>
      </c>
      <c r="AT183" s="214">
        <f t="shared" si="68"/>
        <v>22.8125</v>
      </c>
      <c r="AU183" s="135">
        <f t="shared" si="68"/>
        <v>39.8125</v>
      </c>
      <c r="AV183" s="91"/>
      <c r="AW183" s="130">
        <f t="shared" si="69"/>
        <v>17.8125</v>
      </c>
      <c r="AX183" s="130">
        <f t="shared" si="69"/>
        <v>21.8125</v>
      </c>
      <c r="AY183" s="91"/>
      <c r="AZ183" s="215">
        <f t="shared" si="70"/>
        <v>24.8125</v>
      </c>
      <c r="BA183" s="215">
        <f t="shared" si="70"/>
        <v>21.8125</v>
      </c>
      <c r="BB183" s="91"/>
      <c r="BC183" s="400">
        <f t="shared" si="71"/>
        <v>17.8125</v>
      </c>
      <c r="BD183" s="400">
        <f t="shared" si="71"/>
        <v>27.8125</v>
      </c>
    </row>
    <row r="184" spans="42:56" ht="15" x14ac:dyDescent="0.25">
      <c r="AP184" s="213">
        <f t="shared" si="67"/>
        <v>23.875</v>
      </c>
      <c r="AQ184" s="213">
        <f t="shared" si="67"/>
        <v>51.875</v>
      </c>
      <c r="AR184" s="91"/>
      <c r="AS184" s="214">
        <f t="shared" si="68"/>
        <v>18.5</v>
      </c>
      <c r="AT184" s="214">
        <f t="shared" si="68"/>
        <v>22.875</v>
      </c>
      <c r="AU184" s="135">
        <f t="shared" si="68"/>
        <v>39.875</v>
      </c>
      <c r="AV184" s="91"/>
      <c r="AW184" s="130">
        <f t="shared" si="69"/>
        <v>17.875</v>
      </c>
      <c r="AX184" s="130">
        <f t="shared" si="69"/>
        <v>21.875</v>
      </c>
      <c r="AY184" s="91"/>
      <c r="AZ184" s="215">
        <f t="shared" si="70"/>
        <v>24.875</v>
      </c>
      <c r="BA184" s="215">
        <f t="shared" si="70"/>
        <v>21.875</v>
      </c>
      <c r="BB184" s="91"/>
      <c r="BC184" s="400">
        <f t="shared" si="71"/>
        <v>17.875</v>
      </c>
      <c r="BD184" s="400">
        <f t="shared" si="71"/>
        <v>27.875</v>
      </c>
    </row>
    <row r="185" spans="42:56" ht="15" x14ac:dyDescent="0.25">
      <c r="AP185" s="213">
        <f t="shared" si="67"/>
        <v>23.9375</v>
      </c>
      <c r="AQ185" s="213">
        <f t="shared" si="67"/>
        <v>51.9375</v>
      </c>
      <c r="AR185" s="91"/>
      <c r="AS185" s="214">
        <f t="shared" si="68"/>
        <v>18.5625</v>
      </c>
      <c r="AT185" s="214">
        <f t="shared" si="68"/>
        <v>22.9375</v>
      </c>
      <c r="AU185" s="135">
        <f t="shared" si="68"/>
        <v>39.9375</v>
      </c>
      <c r="AV185" s="91"/>
      <c r="AW185" s="130">
        <f t="shared" si="69"/>
        <v>17.9375</v>
      </c>
      <c r="AX185" s="130">
        <f t="shared" si="69"/>
        <v>21.9375</v>
      </c>
      <c r="AY185" s="91"/>
      <c r="AZ185" s="215">
        <f t="shared" si="70"/>
        <v>24.9375</v>
      </c>
      <c r="BA185" s="215">
        <f t="shared" si="70"/>
        <v>21.9375</v>
      </c>
      <c r="BB185" s="91"/>
      <c r="BC185" s="400">
        <f t="shared" si="71"/>
        <v>17.9375</v>
      </c>
      <c r="BD185" s="400">
        <f t="shared" si="71"/>
        <v>27.9375</v>
      </c>
    </row>
    <row r="186" spans="42:56" ht="15" x14ac:dyDescent="0.25">
      <c r="AP186" s="213">
        <f t="shared" si="67"/>
        <v>24</v>
      </c>
      <c r="AQ186" s="213">
        <f t="shared" si="67"/>
        <v>52</v>
      </c>
      <c r="AR186" s="91"/>
      <c r="AS186" s="214">
        <f t="shared" si="68"/>
        <v>18.625</v>
      </c>
      <c r="AT186" s="214">
        <f t="shared" si="68"/>
        <v>23</v>
      </c>
      <c r="AU186" s="135">
        <f t="shared" si="68"/>
        <v>40</v>
      </c>
      <c r="AV186" s="91"/>
      <c r="AW186" s="130">
        <f t="shared" si="69"/>
        <v>18</v>
      </c>
      <c r="AX186" s="130">
        <f t="shared" si="69"/>
        <v>22</v>
      </c>
      <c r="AY186" s="91"/>
      <c r="AZ186" s="215">
        <f t="shared" si="70"/>
        <v>25</v>
      </c>
      <c r="BA186" s="215">
        <f t="shared" si="70"/>
        <v>22</v>
      </c>
      <c r="BB186" s="91"/>
      <c r="BC186" s="400">
        <f t="shared" si="71"/>
        <v>18</v>
      </c>
      <c r="BD186" s="400">
        <f t="shared" si="71"/>
        <v>28</v>
      </c>
    </row>
    <row r="187" spans="42:56" ht="15" x14ac:dyDescent="0.25">
      <c r="AP187" s="213">
        <f t="shared" ref="AP187:AQ202" si="72">AP186+0.0625</f>
        <v>24.0625</v>
      </c>
      <c r="AQ187" s="213">
        <f t="shared" si="72"/>
        <v>52.0625</v>
      </c>
      <c r="AR187" s="91"/>
      <c r="AS187" s="214">
        <f t="shared" ref="AS187:AU202" si="73">AS186+0.0625</f>
        <v>18.6875</v>
      </c>
      <c r="AT187" s="214">
        <f t="shared" si="73"/>
        <v>23.0625</v>
      </c>
      <c r="AU187" s="135">
        <f t="shared" si="73"/>
        <v>40.0625</v>
      </c>
      <c r="AV187" s="91"/>
      <c r="AW187" s="130">
        <f t="shared" ref="AW187:AX202" si="74">AW186+0.0625</f>
        <v>18.0625</v>
      </c>
      <c r="AX187" s="130">
        <f t="shared" si="74"/>
        <v>22.0625</v>
      </c>
      <c r="AY187" s="91"/>
      <c r="AZ187" s="215">
        <f t="shared" ref="AZ187:BA202" si="75">AZ186+0.0625</f>
        <v>25.0625</v>
      </c>
      <c r="BA187" s="215">
        <f t="shared" si="75"/>
        <v>22.0625</v>
      </c>
      <c r="BB187" s="91"/>
      <c r="BC187" s="400">
        <f t="shared" ref="BC187:BD202" si="76">BC186+0.0625</f>
        <v>18.0625</v>
      </c>
      <c r="BD187" s="400">
        <f t="shared" si="76"/>
        <v>28.0625</v>
      </c>
    </row>
    <row r="188" spans="42:56" ht="15" x14ac:dyDescent="0.25">
      <c r="AP188" s="213">
        <f t="shared" si="72"/>
        <v>24.125</v>
      </c>
      <c r="AQ188" s="213">
        <f t="shared" si="72"/>
        <v>52.125</v>
      </c>
      <c r="AR188" s="91"/>
      <c r="AS188" s="214">
        <f t="shared" si="73"/>
        <v>18.75</v>
      </c>
      <c r="AT188" s="214">
        <f t="shared" si="73"/>
        <v>23.125</v>
      </c>
      <c r="AU188" s="135">
        <f t="shared" si="73"/>
        <v>40.125</v>
      </c>
      <c r="AV188" s="91"/>
      <c r="AW188" s="130">
        <f t="shared" si="74"/>
        <v>18.125</v>
      </c>
      <c r="AX188" s="130">
        <f t="shared" si="74"/>
        <v>22.125</v>
      </c>
      <c r="AY188" s="91"/>
      <c r="AZ188" s="215">
        <f t="shared" si="75"/>
        <v>25.125</v>
      </c>
      <c r="BA188" s="215">
        <f t="shared" si="75"/>
        <v>22.125</v>
      </c>
      <c r="BB188" s="91"/>
      <c r="BC188" s="400">
        <f t="shared" si="76"/>
        <v>18.125</v>
      </c>
      <c r="BD188" s="400">
        <f t="shared" si="76"/>
        <v>28.125</v>
      </c>
    </row>
    <row r="189" spans="42:56" ht="15" x14ac:dyDescent="0.25">
      <c r="AP189" s="213">
        <f t="shared" si="72"/>
        <v>24.1875</v>
      </c>
      <c r="AQ189" s="213">
        <f t="shared" si="72"/>
        <v>52.1875</v>
      </c>
      <c r="AR189" s="91"/>
      <c r="AS189" s="214">
        <f t="shared" si="73"/>
        <v>18.8125</v>
      </c>
      <c r="AT189" s="214">
        <f t="shared" si="73"/>
        <v>23.1875</v>
      </c>
      <c r="AU189" s="135">
        <f t="shared" si="73"/>
        <v>40.1875</v>
      </c>
      <c r="AV189" s="91"/>
      <c r="AW189" s="130">
        <f t="shared" si="74"/>
        <v>18.1875</v>
      </c>
      <c r="AX189" s="130">
        <f t="shared" si="74"/>
        <v>22.1875</v>
      </c>
      <c r="AY189" s="91"/>
      <c r="AZ189" s="215">
        <f t="shared" si="75"/>
        <v>25.1875</v>
      </c>
      <c r="BA189" s="215">
        <f t="shared" si="75"/>
        <v>22.1875</v>
      </c>
      <c r="BB189" s="91"/>
      <c r="BC189" s="400">
        <f t="shared" si="76"/>
        <v>18.1875</v>
      </c>
      <c r="BD189" s="400">
        <f t="shared" si="76"/>
        <v>28.1875</v>
      </c>
    </row>
    <row r="190" spans="42:56" ht="15" x14ac:dyDescent="0.25">
      <c r="AP190" s="213">
        <f t="shared" si="72"/>
        <v>24.25</v>
      </c>
      <c r="AQ190" s="213">
        <f t="shared" si="72"/>
        <v>52.25</v>
      </c>
      <c r="AR190" s="91"/>
      <c r="AS190" s="214">
        <f t="shared" si="73"/>
        <v>18.875</v>
      </c>
      <c r="AT190" s="214">
        <f t="shared" si="73"/>
        <v>23.25</v>
      </c>
      <c r="AU190" s="135">
        <f t="shared" si="73"/>
        <v>40.25</v>
      </c>
      <c r="AV190" s="91"/>
      <c r="AW190" s="130">
        <f t="shared" si="74"/>
        <v>18.25</v>
      </c>
      <c r="AX190" s="130">
        <f t="shared" si="74"/>
        <v>22.25</v>
      </c>
      <c r="AY190" s="91"/>
      <c r="AZ190" s="215">
        <f t="shared" si="75"/>
        <v>25.25</v>
      </c>
      <c r="BA190" s="215">
        <f t="shared" si="75"/>
        <v>22.25</v>
      </c>
      <c r="BB190" s="91"/>
      <c r="BC190" s="400">
        <f t="shared" si="76"/>
        <v>18.25</v>
      </c>
      <c r="BD190" s="400">
        <f t="shared" si="76"/>
        <v>28.25</v>
      </c>
    </row>
    <row r="191" spans="42:56" ht="15" x14ac:dyDescent="0.25">
      <c r="AP191" s="213">
        <f t="shared" si="72"/>
        <v>24.3125</v>
      </c>
      <c r="AQ191" s="213">
        <f t="shared" si="72"/>
        <v>52.3125</v>
      </c>
      <c r="AR191" s="91"/>
      <c r="AS191" s="214">
        <f t="shared" si="73"/>
        <v>18.9375</v>
      </c>
      <c r="AT191" s="214">
        <f t="shared" si="73"/>
        <v>23.3125</v>
      </c>
      <c r="AU191" s="135">
        <f t="shared" si="73"/>
        <v>40.3125</v>
      </c>
      <c r="AV191" s="91"/>
      <c r="AW191" s="130">
        <f t="shared" si="74"/>
        <v>18.3125</v>
      </c>
      <c r="AX191" s="130">
        <f t="shared" si="74"/>
        <v>22.3125</v>
      </c>
      <c r="AY191" s="91"/>
      <c r="AZ191" s="215">
        <f t="shared" si="75"/>
        <v>25.3125</v>
      </c>
      <c r="BA191" s="215">
        <f t="shared" si="75"/>
        <v>22.3125</v>
      </c>
      <c r="BB191" s="91"/>
      <c r="BC191" s="400">
        <f t="shared" si="76"/>
        <v>18.3125</v>
      </c>
      <c r="BD191" s="400">
        <f t="shared" si="76"/>
        <v>28.3125</v>
      </c>
    </row>
    <row r="192" spans="42:56" ht="15" x14ac:dyDescent="0.25">
      <c r="AP192" s="213">
        <f t="shared" si="72"/>
        <v>24.375</v>
      </c>
      <c r="AQ192" s="213">
        <f t="shared" si="72"/>
        <v>52.375</v>
      </c>
      <c r="AR192" s="91"/>
      <c r="AS192" s="214">
        <f t="shared" si="73"/>
        <v>19</v>
      </c>
      <c r="AT192" s="214">
        <f t="shared" si="73"/>
        <v>23.375</v>
      </c>
      <c r="AU192" s="135">
        <f t="shared" si="73"/>
        <v>40.375</v>
      </c>
      <c r="AV192" s="91"/>
      <c r="AW192" s="130">
        <f t="shared" si="74"/>
        <v>18.375</v>
      </c>
      <c r="AX192" s="130">
        <f t="shared" si="74"/>
        <v>22.375</v>
      </c>
      <c r="AY192" s="91"/>
      <c r="AZ192" s="215">
        <f t="shared" si="75"/>
        <v>25.375</v>
      </c>
      <c r="BA192" s="215">
        <f t="shared" si="75"/>
        <v>22.375</v>
      </c>
      <c r="BB192" s="91"/>
      <c r="BC192" s="400">
        <f t="shared" si="76"/>
        <v>18.375</v>
      </c>
      <c r="BD192" s="400">
        <f t="shared" si="76"/>
        <v>28.375</v>
      </c>
    </row>
    <row r="193" spans="42:56" ht="15" x14ac:dyDescent="0.25">
      <c r="AP193" s="213">
        <f t="shared" si="72"/>
        <v>24.4375</v>
      </c>
      <c r="AQ193" s="213">
        <f t="shared" si="72"/>
        <v>52.4375</v>
      </c>
      <c r="AR193" s="91"/>
      <c r="AS193" s="214">
        <f t="shared" si="73"/>
        <v>19.0625</v>
      </c>
      <c r="AT193" s="214">
        <f t="shared" si="73"/>
        <v>23.4375</v>
      </c>
      <c r="AU193" s="135">
        <f t="shared" si="73"/>
        <v>40.4375</v>
      </c>
      <c r="AV193" s="91"/>
      <c r="AW193" s="130">
        <f t="shared" si="74"/>
        <v>18.4375</v>
      </c>
      <c r="AX193" s="130">
        <f t="shared" si="74"/>
        <v>22.4375</v>
      </c>
      <c r="AY193" s="91"/>
      <c r="AZ193" s="215">
        <f t="shared" si="75"/>
        <v>25.4375</v>
      </c>
      <c r="BA193" s="215">
        <f t="shared" si="75"/>
        <v>22.4375</v>
      </c>
      <c r="BB193" s="91"/>
      <c r="BC193" s="400">
        <f t="shared" si="76"/>
        <v>18.4375</v>
      </c>
      <c r="BD193" s="400">
        <f t="shared" si="76"/>
        <v>28.4375</v>
      </c>
    </row>
    <row r="194" spans="42:56" ht="15" x14ac:dyDescent="0.25">
      <c r="AP194" s="213">
        <f t="shared" si="72"/>
        <v>24.5</v>
      </c>
      <c r="AQ194" s="213">
        <f t="shared" si="72"/>
        <v>52.5</v>
      </c>
      <c r="AR194" s="91"/>
      <c r="AS194" s="214">
        <f t="shared" si="73"/>
        <v>19.125</v>
      </c>
      <c r="AT194" s="214">
        <f t="shared" si="73"/>
        <v>23.5</v>
      </c>
      <c r="AU194" s="135">
        <f t="shared" si="73"/>
        <v>40.5</v>
      </c>
      <c r="AV194" s="91"/>
      <c r="AW194" s="130">
        <f t="shared" si="74"/>
        <v>18.5</v>
      </c>
      <c r="AX194" s="130">
        <f t="shared" si="74"/>
        <v>22.5</v>
      </c>
      <c r="AY194" s="91"/>
      <c r="AZ194" s="215">
        <f t="shared" si="75"/>
        <v>25.5</v>
      </c>
      <c r="BA194" s="215">
        <f t="shared" si="75"/>
        <v>22.5</v>
      </c>
      <c r="BB194" s="91"/>
      <c r="BC194" s="400">
        <f t="shared" si="76"/>
        <v>18.5</v>
      </c>
      <c r="BD194" s="400">
        <f t="shared" si="76"/>
        <v>28.5</v>
      </c>
    </row>
    <row r="195" spans="42:56" ht="15" x14ac:dyDescent="0.25">
      <c r="AP195" s="213">
        <f t="shared" si="72"/>
        <v>24.5625</v>
      </c>
      <c r="AQ195" s="213">
        <f t="shared" si="72"/>
        <v>52.5625</v>
      </c>
      <c r="AR195" s="91"/>
      <c r="AS195" s="214">
        <f t="shared" si="73"/>
        <v>19.1875</v>
      </c>
      <c r="AT195" s="214">
        <f t="shared" si="73"/>
        <v>23.5625</v>
      </c>
      <c r="AU195" s="135">
        <f t="shared" si="73"/>
        <v>40.5625</v>
      </c>
      <c r="AV195" s="91"/>
      <c r="AW195" s="130">
        <f t="shared" si="74"/>
        <v>18.5625</v>
      </c>
      <c r="AX195" s="130">
        <f t="shared" si="74"/>
        <v>22.5625</v>
      </c>
      <c r="AY195" s="91"/>
      <c r="AZ195" s="215">
        <f t="shared" si="75"/>
        <v>25.5625</v>
      </c>
      <c r="BA195" s="215">
        <f t="shared" si="75"/>
        <v>22.5625</v>
      </c>
      <c r="BB195" s="91"/>
      <c r="BC195" s="400">
        <f t="shared" si="76"/>
        <v>18.5625</v>
      </c>
      <c r="BD195" s="400">
        <f t="shared" si="76"/>
        <v>28.5625</v>
      </c>
    </row>
    <row r="196" spans="42:56" ht="15" x14ac:dyDescent="0.25">
      <c r="AP196" s="213">
        <f t="shared" si="72"/>
        <v>24.625</v>
      </c>
      <c r="AQ196" s="213">
        <f t="shared" si="72"/>
        <v>52.625</v>
      </c>
      <c r="AR196" s="91"/>
      <c r="AS196" s="214">
        <f t="shared" si="73"/>
        <v>19.25</v>
      </c>
      <c r="AT196" s="214">
        <f t="shared" si="73"/>
        <v>23.625</v>
      </c>
      <c r="AU196" s="135">
        <f t="shared" si="73"/>
        <v>40.625</v>
      </c>
      <c r="AV196" s="91"/>
      <c r="AW196" s="130">
        <f t="shared" si="74"/>
        <v>18.625</v>
      </c>
      <c r="AX196" s="130">
        <f t="shared" si="74"/>
        <v>22.625</v>
      </c>
      <c r="AY196" s="91"/>
      <c r="AZ196" s="215">
        <f t="shared" si="75"/>
        <v>25.625</v>
      </c>
      <c r="BA196" s="215">
        <f t="shared" si="75"/>
        <v>22.625</v>
      </c>
      <c r="BB196" s="91"/>
      <c r="BC196" s="400">
        <f t="shared" si="76"/>
        <v>18.625</v>
      </c>
      <c r="BD196" s="400">
        <f t="shared" si="76"/>
        <v>28.625</v>
      </c>
    </row>
    <row r="197" spans="42:56" ht="15" x14ac:dyDescent="0.25">
      <c r="AP197" s="213">
        <f t="shared" si="72"/>
        <v>24.6875</v>
      </c>
      <c r="AQ197" s="213">
        <f t="shared" si="72"/>
        <v>52.6875</v>
      </c>
      <c r="AR197" s="91"/>
      <c r="AS197" s="214">
        <f t="shared" si="73"/>
        <v>19.3125</v>
      </c>
      <c r="AT197" s="214">
        <f t="shared" si="73"/>
        <v>23.6875</v>
      </c>
      <c r="AU197" s="135">
        <f t="shared" si="73"/>
        <v>40.6875</v>
      </c>
      <c r="AV197" s="91"/>
      <c r="AW197" s="130">
        <f t="shared" si="74"/>
        <v>18.6875</v>
      </c>
      <c r="AX197" s="130">
        <f t="shared" si="74"/>
        <v>22.6875</v>
      </c>
      <c r="AY197" s="91"/>
      <c r="AZ197" s="215">
        <f t="shared" si="75"/>
        <v>25.6875</v>
      </c>
      <c r="BA197" s="215">
        <f t="shared" si="75"/>
        <v>22.6875</v>
      </c>
      <c r="BB197" s="91"/>
      <c r="BC197" s="400">
        <f t="shared" si="76"/>
        <v>18.6875</v>
      </c>
      <c r="BD197" s="400">
        <f t="shared" si="76"/>
        <v>28.6875</v>
      </c>
    </row>
    <row r="198" spans="42:56" ht="15" x14ac:dyDescent="0.25">
      <c r="AP198" s="213">
        <f t="shared" si="72"/>
        <v>24.75</v>
      </c>
      <c r="AQ198" s="213">
        <f t="shared" si="72"/>
        <v>52.75</v>
      </c>
      <c r="AR198" s="91"/>
      <c r="AS198" s="214">
        <f t="shared" si="73"/>
        <v>19.375</v>
      </c>
      <c r="AT198" s="214">
        <f t="shared" si="73"/>
        <v>23.75</v>
      </c>
      <c r="AU198" s="135">
        <f t="shared" si="73"/>
        <v>40.75</v>
      </c>
      <c r="AV198" s="91"/>
      <c r="AW198" s="130">
        <f t="shared" si="74"/>
        <v>18.75</v>
      </c>
      <c r="AX198" s="130">
        <f t="shared" si="74"/>
        <v>22.75</v>
      </c>
      <c r="AY198" s="91"/>
      <c r="AZ198" s="215">
        <f t="shared" si="75"/>
        <v>25.75</v>
      </c>
      <c r="BA198" s="215">
        <f t="shared" si="75"/>
        <v>22.75</v>
      </c>
      <c r="BB198" s="91"/>
      <c r="BC198" s="400">
        <f t="shared" si="76"/>
        <v>18.75</v>
      </c>
      <c r="BD198" s="400">
        <f t="shared" si="76"/>
        <v>28.75</v>
      </c>
    </row>
    <row r="199" spans="42:56" ht="15" x14ac:dyDescent="0.25">
      <c r="AP199" s="213">
        <f t="shared" si="72"/>
        <v>24.8125</v>
      </c>
      <c r="AQ199" s="213">
        <f t="shared" si="72"/>
        <v>52.8125</v>
      </c>
      <c r="AR199" s="91"/>
      <c r="AS199" s="214">
        <f t="shared" si="73"/>
        <v>19.4375</v>
      </c>
      <c r="AT199" s="214">
        <f t="shared" si="73"/>
        <v>23.8125</v>
      </c>
      <c r="AU199" s="135">
        <f t="shared" si="73"/>
        <v>40.8125</v>
      </c>
      <c r="AV199" s="91"/>
      <c r="AW199" s="130">
        <f t="shared" si="74"/>
        <v>18.8125</v>
      </c>
      <c r="AX199" s="130">
        <f t="shared" si="74"/>
        <v>22.8125</v>
      </c>
      <c r="AY199" s="91"/>
      <c r="AZ199" s="215">
        <f t="shared" si="75"/>
        <v>25.8125</v>
      </c>
      <c r="BA199" s="215">
        <f t="shared" si="75"/>
        <v>22.8125</v>
      </c>
      <c r="BB199" s="91"/>
      <c r="BC199" s="400">
        <f t="shared" si="76"/>
        <v>18.8125</v>
      </c>
      <c r="BD199" s="400">
        <f t="shared" si="76"/>
        <v>28.8125</v>
      </c>
    </row>
    <row r="200" spans="42:56" ht="15" x14ac:dyDescent="0.25">
      <c r="AP200" s="213">
        <f t="shared" si="72"/>
        <v>24.875</v>
      </c>
      <c r="AQ200" s="213">
        <f t="shared" si="72"/>
        <v>52.875</v>
      </c>
      <c r="AR200" s="91"/>
      <c r="AS200" s="214">
        <f t="shared" si="73"/>
        <v>19.5</v>
      </c>
      <c r="AT200" s="214">
        <f t="shared" si="73"/>
        <v>23.875</v>
      </c>
      <c r="AU200" s="135">
        <f t="shared" si="73"/>
        <v>40.875</v>
      </c>
      <c r="AV200" s="91"/>
      <c r="AW200" s="130">
        <f t="shared" si="74"/>
        <v>18.875</v>
      </c>
      <c r="AX200" s="130">
        <f t="shared" si="74"/>
        <v>22.875</v>
      </c>
      <c r="AY200" s="91"/>
      <c r="AZ200" s="215">
        <f t="shared" si="75"/>
        <v>25.875</v>
      </c>
      <c r="BA200" s="215">
        <f t="shared" si="75"/>
        <v>22.875</v>
      </c>
      <c r="BB200" s="91"/>
      <c r="BC200" s="400">
        <f t="shared" si="76"/>
        <v>18.875</v>
      </c>
      <c r="BD200" s="400">
        <f t="shared" si="76"/>
        <v>28.875</v>
      </c>
    </row>
    <row r="201" spans="42:56" ht="15" x14ac:dyDescent="0.25">
      <c r="AP201" s="213">
        <f t="shared" si="72"/>
        <v>24.9375</v>
      </c>
      <c r="AQ201" s="213">
        <f t="shared" si="72"/>
        <v>52.9375</v>
      </c>
      <c r="AR201" s="91"/>
      <c r="AS201" s="214">
        <f t="shared" si="73"/>
        <v>19.5625</v>
      </c>
      <c r="AT201" s="214">
        <f t="shared" si="73"/>
        <v>23.9375</v>
      </c>
      <c r="AU201" s="135">
        <f t="shared" si="73"/>
        <v>40.9375</v>
      </c>
      <c r="AV201" s="91"/>
      <c r="AW201" s="130">
        <f t="shared" si="74"/>
        <v>18.9375</v>
      </c>
      <c r="AX201" s="130">
        <f t="shared" si="74"/>
        <v>22.9375</v>
      </c>
      <c r="AY201" s="91"/>
      <c r="AZ201" s="215">
        <f t="shared" si="75"/>
        <v>25.9375</v>
      </c>
      <c r="BA201" s="215">
        <f t="shared" si="75"/>
        <v>22.9375</v>
      </c>
      <c r="BB201" s="91"/>
      <c r="BC201" s="400">
        <f t="shared" si="76"/>
        <v>18.9375</v>
      </c>
      <c r="BD201" s="400">
        <f t="shared" si="76"/>
        <v>28.9375</v>
      </c>
    </row>
    <row r="202" spans="42:56" ht="15" x14ac:dyDescent="0.25">
      <c r="AP202" s="213">
        <f t="shared" si="72"/>
        <v>25</v>
      </c>
      <c r="AQ202" s="213">
        <f t="shared" si="72"/>
        <v>53</v>
      </c>
      <c r="AR202" s="91"/>
      <c r="AS202" s="214">
        <f t="shared" si="73"/>
        <v>19.625</v>
      </c>
      <c r="AT202" s="214">
        <f t="shared" si="73"/>
        <v>24</v>
      </c>
      <c r="AU202" s="135">
        <f t="shared" si="73"/>
        <v>41</v>
      </c>
      <c r="AV202" s="91"/>
      <c r="AW202" s="130">
        <f t="shared" si="74"/>
        <v>19</v>
      </c>
      <c r="AX202" s="130">
        <f t="shared" si="74"/>
        <v>23</v>
      </c>
      <c r="AY202" s="91"/>
      <c r="AZ202" s="215">
        <f t="shared" si="75"/>
        <v>26</v>
      </c>
      <c r="BA202" s="215">
        <f t="shared" si="75"/>
        <v>23</v>
      </c>
      <c r="BB202" s="91"/>
      <c r="BC202" s="400">
        <f t="shared" si="76"/>
        <v>19</v>
      </c>
      <c r="BD202" s="400">
        <f t="shared" si="76"/>
        <v>29</v>
      </c>
    </row>
    <row r="203" spans="42:56" ht="15" x14ac:dyDescent="0.25">
      <c r="AP203" s="213">
        <f t="shared" ref="AP203:AQ218" si="77">AP202+0.0625</f>
        <v>25.0625</v>
      </c>
      <c r="AQ203" s="213">
        <f t="shared" si="77"/>
        <v>53.0625</v>
      </c>
      <c r="AR203" s="91"/>
      <c r="AS203" s="214">
        <f t="shared" ref="AS203:AU218" si="78">AS202+0.0625</f>
        <v>19.6875</v>
      </c>
      <c r="AT203" s="214">
        <f t="shared" si="78"/>
        <v>24.0625</v>
      </c>
      <c r="AU203" s="135">
        <f t="shared" si="78"/>
        <v>41.0625</v>
      </c>
      <c r="AV203" s="91"/>
      <c r="AW203" s="130">
        <f t="shared" ref="AW203:AX218" si="79">AW202+0.0625</f>
        <v>19.0625</v>
      </c>
      <c r="AX203" s="130">
        <f t="shared" si="79"/>
        <v>23.0625</v>
      </c>
      <c r="AY203" s="91"/>
      <c r="AZ203" s="215">
        <f t="shared" ref="AZ203:BA218" si="80">AZ202+0.0625</f>
        <v>26.0625</v>
      </c>
      <c r="BA203" s="215">
        <f t="shared" si="80"/>
        <v>23.0625</v>
      </c>
      <c r="BB203" s="91"/>
      <c r="BC203" s="400">
        <f t="shared" ref="BC203:BD218" si="81">BC202+0.0625</f>
        <v>19.0625</v>
      </c>
      <c r="BD203" s="400">
        <f t="shared" si="81"/>
        <v>29.0625</v>
      </c>
    </row>
    <row r="204" spans="42:56" ht="15" x14ac:dyDescent="0.25">
      <c r="AP204" s="213">
        <f t="shared" si="77"/>
        <v>25.125</v>
      </c>
      <c r="AQ204" s="213">
        <f t="shared" si="77"/>
        <v>53.125</v>
      </c>
      <c r="AR204" s="91"/>
      <c r="AS204" s="214">
        <f t="shared" si="78"/>
        <v>19.75</v>
      </c>
      <c r="AT204" s="214">
        <f t="shared" si="78"/>
        <v>24.125</v>
      </c>
      <c r="AU204" s="135">
        <f t="shared" si="78"/>
        <v>41.125</v>
      </c>
      <c r="AV204" s="91"/>
      <c r="AW204" s="130">
        <f t="shared" si="79"/>
        <v>19.125</v>
      </c>
      <c r="AX204" s="130">
        <f t="shared" si="79"/>
        <v>23.125</v>
      </c>
      <c r="AY204" s="91"/>
      <c r="AZ204" s="215">
        <f t="shared" si="80"/>
        <v>26.125</v>
      </c>
      <c r="BA204" s="215">
        <f t="shared" si="80"/>
        <v>23.125</v>
      </c>
      <c r="BB204" s="91"/>
      <c r="BC204" s="400">
        <f t="shared" si="81"/>
        <v>19.125</v>
      </c>
      <c r="BD204" s="400">
        <f t="shared" si="81"/>
        <v>29.125</v>
      </c>
    </row>
    <row r="205" spans="42:56" ht="15" x14ac:dyDescent="0.25">
      <c r="AP205" s="213">
        <f t="shared" si="77"/>
        <v>25.1875</v>
      </c>
      <c r="AQ205" s="213">
        <f t="shared" si="77"/>
        <v>53.1875</v>
      </c>
      <c r="AR205" s="91"/>
      <c r="AS205" s="214">
        <f t="shared" si="78"/>
        <v>19.8125</v>
      </c>
      <c r="AT205" s="214">
        <f t="shared" si="78"/>
        <v>24.1875</v>
      </c>
      <c r="AU205" s="135">
        <f t="shared" si="78"/>
        <v>41.1875</v>
      </c>
      <c r="AV205" s="91"/>
      <c r="AW205" s="130">
        <f t="shared" si="79"/>
        <v>19.1875</v>
      </c>
      <c r="AX205" s="130">
        <f t="shared" si="79"/>
        <v>23.1875</v>
      </c>
      <c r="AY205" s="91"/>
      <c r="AZ205" s="215">
        <f t="shared" si="80"/>
        <v>26.1875</v>
      </c>
      <c r="BA205" s="215">
        <f t="shared" si="80"/>
        <v>23.1875</v>
      </c>
      <c r="BB205" s="91"/>
      <c r="BC205" s="400">
        <f t="shared" si="81"/>
        <v>19.1875</v>
      </c>
      <c r="BD205" s="400">
        <f t="shared" si="81"/>
        <v>29.1875</v>
      </c>
    </row>
    <row r="206" spans="42:56" ht="15" x14ac:dyDescent="0.25">
      <c r="AP206" s="213">
        <f t="shared" si="77"/>
        <v>25.25</v>
      </c>
      <c r="AQ206" s="213">
        <f t="shared" si="77"/>
        <v>53.25</v>
      </c>
      <c r="AR206" s="91"/>
      <c r="AS206" s="214">
        <f t="shared" si="78"/>
        <v>19.875</v>
      </c>
      <c r="AT206" s="214">
        <f t="shared" si="78"/>
        <v>24.25</v>
      </c>
      <c r="AU206" s="135">
        <f t="shared" si="78"/>
        <v>41.25</v>
      </c>
      <c r="AV206" s="91"/>
      <c r="AW206" s="130">
        <f t="shared" si="79"/>
        <v>19.25</v>
      </c>
      <c r="AX206" s="130">
        <f t="shared" si="79"/>
        <v>23.25</v>
      </c>
      <c r="AY206" s="91"/>
      <c r="AZ206" s="215">
        <f t="shared" si="80"/>
        <v>26.25</v>
      </c>
      <c r="BA206" s="215">
        <f t="shared" si="80"/>
        <v>23.25</v>
      </c>
      <c r="BB206" s="91"/>
      <c r="BC206" s="400">
        <f t="shared" si="81"/>
        <v>19.25</v>
      </c>
      <c r="BD206" s="400">
        <f t="shared" si="81"/>
        <v>29.25</v>
      </c>
    </row>
    <row r="207" spans="42:56" ht="15" x14ac:dyDescent="0.25">
      <c r="AP207" s="213">
        <f t="shared" si="77"/>
        <v>25.3125</v>
      </c>
      <c r="AQ207" s="213">
        <f t="shared" si="77"/>
        <v>53.3125</v>
      </c>
      <c r="AR207" s="91"/>
      <c r="AS207" s="214">
        <f t="shared" si="78"/>
        <v>19.9375</v>
      </c>
      <c r="AT207" s="214">
        <f t="shared" si="78"/>
        <v>24.3125</v>
      </c>
      <c r="AU207" s="135">
        <f t="shared" si="78"/>
        <v>41.3125</v>
      </c>
      <c r="AV207" s="91"/>
      <c r="AW207" s="130">
        <f t="shared" si="79"/>
        <v>19.3125</v>
      </c>
      <c r="AX207" s="130">
        <f t="shared" si="79"/>
        <v>23.3125</v>
      </c>
      <c r="AY207" s="91"/>
      <c r="AZ207" s="215">
        <f t="shared" si="80"/>
        <v>26.3125</v>
      </c>
      <c r="BA207" s="215">
        <f t="shared" si="80"/>
        <v>23.3125</v>
      </c>
      <c r="BB207" s="91"/>
      <c r="BC207" s="400">
        <f t="shared" si="81"/>
        <v>19.3125</v>
      </c>
      <c r="BD207" s="400">
        <f t="shared" si="81"/>
        <v>29.3125</v>
      </c>
    </row>
    <row r="208" spans="42:56" ht="15" x14ac:dyDescent="0.25">
      <c r="AP208" s="213">
        <f t="shared" si="77"/>
        <v>25.375</v>
      </c>
      <c r="AQ208" s="213">
        <f t="shared" si="77"/>
        <v>53.375</v>
      </c>
      <c r="AR208" s="91"/>
      <c r="AS208" s="214">
        <f t="shared" si="78"/>
        <v>20</v>
      </c>
      <c r="AT208" s="214">
        <f t="shared" si="78"/>
        <v>24.375</v>
      </c>
      <c r="AU208" s="135">
        <f t="shared" si="78"/>
        <v>41.375</v>
      </c>
      <c r="AV208" s="91"/>
      <c r="AW208" s="130">
        <f t="shared" si="79"/>
        <v>19.375</v>
      </c>
      <c r="AX208" s="130">
        <f t="shared" si="79"/>
        <v>23.375</v>
      </c>
      <c r="AY208" s="91"/>
      <c r="AZ208" s="215">
        <f t="shared" si="80"/>
        <v>26.375</v>
      </c>
      <c r="BA208" s="215">
        <f t="shared" si="80"/>
        <v>23.375</v>
      </c>
      <c r="BB208" s="91"/>
      <c r="BC208" s="400">
        <f t="shared" si="81"/>
        <v>19.375</v>
      </c>
      <c r="BD208" s="400">
        <f t="shared" si="81"/>
        <v>29.375</v>
      </c>
    </row>
    <row r="209" spans="42:56" ht="15" x14ac:dyDescent="0.25">
      <c r="AP209" s="213">
        <f t="shared" si="77"/>
        <v>25.4375</v>
      </c>
      <c r="AQ209" s="213">
        <f t="shared" si="77"/>
        <v>53.4375</v>
      </c>
      <c r="AR209" s="91"/>
      <c r="AS209" s="214">
        <f t="shared" si="78"/>
        <v>20.0625</v>
      </c>
      <c r="AT209" s="214">
        <f t="shared" si="78"/>
        <v>24.4375</v>
      </c>
      <c r="AU209" s="135">
        <f t="shared" si="78"/>
        <v>41.4375</v>
      </c>
      <c r="AV209" s="91"/>
      <c r="AW209" s="130">
        <f t="shared" si="79"/>
        <v>19.4375</v>
      </c>
      <c r="AX209" s="130">
        <f t="shared" si="79"/>
        <v>23.4375</v>
      </c>
      <c r="AY209" s="91"/>
      <c r="AZ209" s="215">
        <f t="shared" si="80"/>
        <v>26.4375</v>
      </c>
      <c r="BA209" s="215">
        <f t="shared" si="80"/>
        <v>23.4375</v>
      </c>
      <c r="BB209" s="91"/>
      <c r="BC209" s="400">
        <f t="shared" si="81"/>
        <v>19.4375</v>
      </c>
      <c r="BD209" s="400">
        <f t="shared" si="81"/>
        <v>29.4375</v>
      </c>
    </row>
    <row r="210" spans="42:56" ht="15" x14ac:dyDescent="0.25">
      <c r="AP210" s="213">
        <f t="shared" si="77"/>
        <v>25.5</v>
      </c>
      <c r="AQ210" s="213">
        <f t="shared" si="77"/>
        <v>53.5</v>
      </c>
      <c r="AR210" s="91"/>
      <c r="AS210" s="214">
        <f t="shared" si="78"/>
        <v>20.125</v>
      </c>
      <c r="AT210" s="214">
        <f t="shared" si="78"/>
        <v>24.5</v>
      </c>
      <c r="AU210" s="135">
        <f t="shared" si="78"/>
        <v>41.5</v>
      </c>
      <c r="AV210" s="91"/>
      <c r="AW210" s="130">
        <f t="shared" si="79"/>
        <v>19.5</v>
      </c>
      <c r="AX210" s="130">
        <f t="shared" si="79"/>
        <v>23.5</v>
      </c>
      <c r="AY210" s="91"/>
      <c r="AZ210" s="215">
        <f t="shared" si="80"/>
        <v>26.5</v>
      </c>
      <c r="BA210" s="215">
        <f t="shared" si="80"/>
        <v>23.5</v>
      </c>
      <c r="BB210" s="91"/>
      <c r="BC210" s="400">
        <f t="shared" si="81"/>
        <v>19.5</v>
      </c>
      <c r="BD210" s="400">
        <f t="shared" si="81"/>
        <v>29.5</v>
      </c>
    </row>
    <row r="211" spans="42:56" ht="15" x14ac:dyDescent="0.25">
      <c r="AP211" s="213">
        <f t="shared" si="77"/>
        <v>25.5625</v>
      </c>
      <c r="AQ211" s="213">
        <f t="shared" si="77"/>
        <v>53.5625</v>
      </c>
      <c r="AR211" s="91"/>
      <c r="AS211" s="214">
        <f t="shared" si="78"/>
        <v>20.1875</v>
      </c>
      <c r="AT211" s="214">
        <f t="shared" si="78"/>
        <v>24.5625</v>
      </c>
      <c r="AU211" s="135">
        <f t="shared" si="78"/>
        <v>41.5625</v>
      </c>
      <c r="AV211" s="91"/>
      <c r="AW211" s="130">
        <f t="shared" si="79"/>
        <v>19.5625</v>
      </c>
      <c r="AX211" s="130">
        <f t="shared" si="79"/>
        <v>23.5625</v>
      </c>
      <c r="AY211" s="91"/>
      <c r="AZ211" s="215">
        <f t="shared" si="80"/>
        <v>26.5625</v>
      </c>
      <c r="BA211" s="215">
        <f t="shared" si="80"/>
        <v>23.5625</v>
      </c>
      <c r="BB211" s="91"/>
      <c r="BC211" s="400">
        <f t="shared" si="81"/>
        <v>19.5625</v>
      </c>
      <c r="BD211" s="400">
        <f t="shared" si="81"/>
        <v>29.5625</v>
      </c>
    </row>
    <row r="212" spans="42:56" ht="15" x14ac:dyDescent="0.25">
      <c r="AP212" s="213">
        <f t="shared" si="77"/>
        <v>25.625</v>
      </c>
      <c r="AQ212" s="213">
        <f t="shared" si="77"/>
        <v>53.625</v>
      </c>
      <c r="AR212" s="91"/>
      <c r="AS212" s="214">
        <f t="shared" si="78"/>
        <v>20.25</v>
      </c>
      <c r="AT212" s="214">
        <f t="shared" si="78"/>
        <v>24.625</v>
      </c>
      <c r="AU212" s="135">
        <f t="shared" si="78"/>
        <v>41.625</v>
      </c>
      <c r="AV212" s="91"/>
      <c r="AW212" s="130">
        <f t="shared" si="79"/>
        <v>19.625</v>
      </c>
      <c r="AX212" s="130">
        <f t="shared" si="79"/>
        <v>23.625</v>
      </c>
      <c r="AY212" s="91"/>
      <c r="AZ212" s="215">
        <f t="shared" si="80"/>
        <v>26.625</v>
      </c>
      <c r="BA212" s="215">
        <f t="shared" si="80"/>
        <v>23.625</v>
      </c>
      <c r="BB212" s="91"/>
      <c r="BC212" s="400">
        <f t="shared" si="81"/>
        <v>19.625</v>
      </c>
      <c r="BD212" s="400">
        <f t="shared" si="81"/>
        <v>29.625</v>
      </c>
    </row>
    <row r="213" spans="42:56" ht="15" x14ac:dyDescent="0.25">
      <c r="AP213" s="213">
        <f t="shared" si="77"/>
        <v>25.6875</v>
      </c>
      <c r="AQ213" s="213">
        <f t="shared" si="77"/>
        <v>53.6875</v>
      </c>
      <c r="AR213" s="91"/>
      <c r="AS213" s="214">
        <f t="shared" si="78"/>
        <v>20.3125</v>
      </c>
      <c r="AT213" s="214">
        <f t="shared" si="78"/>
        <v>24.6875</v>
      </c>
      <c r="AU213" s="135">
        <f t="shared" si="78"/>
        <v>41.6875</v>
      </c>
      <c r="AV213" s="91"/>
      <c r="AW213" s="130">
        <f t="shared" si="79"/>
        <v>19.6875</v>
      </c>
      <c r="AX213" s="130">
        <f t="shared" si="79"/>
        <v>23.6875</v>
      </c>
      <c r="AY213" s="91"/>
      <c r="AZ213" s="215">
        <f t="shared" si="80"/>
        <v>26.6875</v>
      </c>
      <c r="BA213" s="215">
        <f t="shared" si="80"/>
        <v>23.6875</v>
      </c>
      <c r="BB213" s="91"/>
      <c r="BC213" s="400">
        <f t="shared" si="81"/>
        <v>19.6875</v>
      </c>
      <c r="BD213" s="400">
        <f t="shared" si="81"/>
        <v>29.6875</v>
      </c>
    </row>
    <row r="214" spans="42:56" ht="15" x14ac:dyDescent="0.25">
      <c r="AP214" s="213">
        <f t="shared" si="77"/>
        <v>25.75</v>
      </c>
      <c r="AQ214" s="213">
        <f t="shared" si="77"/>
        <v>53.75</v>
      </c>
      <c r="AR214" s="91"/>
      <c r="AS214" s="214">
        <f t="shared" si="78"/>
        <v>20.375</v>
      </c>
      <c r="AT214" s="214">
        <f t="shared" si="78"/>
        <v>24.75</v>
      </c>
      <c r="AU214" s="135">
        <f t="shared" si="78"/>
        <v>41.75</v>
      </c>
      <c r="AV214" s="91"/>
      <c r="AW214" s="130">
        <f t="shared" si="79"/>
        <v>19.75</v>
      </c>
      <c r="AX214" s="130">
        <f t="shared" si="79"/>
        <v>23.75</v>
      </c>
      <c r="AY214" s="91"/>
      <c r="AZ214" s="215">
        <f t="shared" si="80"/>
        <v>26.75</v>
      </c>
      <c r="BA214" s="215">
        <f t="shared" si="80"/>
        <v>23.75</v>
      </c>
      <c r="BB214" s="91"/>
      <c r="BC214" s="400">
        <f t="shared" si="81"/>
        <v>19.75</v>
      </c>
      <c r="BD214" s="400">
        <f t="shared" si="81"/>
        <v>29.75</v>
      </c>
    </row>
    <row r="215" spans="42:56" ht="15" x14ac:dyDescent="0.25">
      <c r="AP215" s="213">
        <f t="shared" si="77"/>
        <v>25.8125</v>
      </c>
      <c r="AQ215" s="213">
        <f t="shared" si="77"/>
        <v>53.8125</v>
      </c>
      <c r="AR215" s="91"/>
      <c r="AS215" s="214">
        <f t="shared" si="78"/>
        <v>20.4375</v>
      </c>
      <c r="AT215" s="214">
        <f t="shared" si="78"/>
        <v>24.8125</v>
      </c>
      <c r="AU215" s="135">
        <f t="shared" si="78"/>
        <v>41.8125</v>
      </c>
      <c r="AV215" s="91"/>
      <c r="AW215" s="130">
        <f t="shared" si="79"/>
        <v>19.8125</v>
      </c>
      <c r="AX215" s="130">
        <f t="shared" si="79"/>
        <v>23.8125</v>
      </c>
      <c r="AY215" s="91"/>
      <c r="AZ215" s="215">
        <f t="shared" si="80"/>
        <v>26.8125</v>
      </c>
      <c r="BA215" s="215">
        <f t="shared" si="80"/>
        <v>23.8125</v>
      </c>
      <c r="BB215" s="91"/>
      <c r="BC215" s="400">
        <f t="shared" si="81"/>
        <v>19.8125</v>
      </c>
      <c r="BD215" s="400">
        <f t="shared" si="81"/>
        <v>29.8125</v>
      </c>
    </row>
    <row r="216" spans="42:56" ht="15" x14ac:dyDescent="0.25">
      <c r="AP216" s="213">
        <f t="shared" si="77"/>
        <v>25.875</v>
      </c>
      <c r="AQ216" s="213">
        <f t="shared" si="77"/>
        <v>53.875</v>
      </c>
      <c r="AR216" s="91"/>
      <c r="AS216" s="214">
        <f t="shared" si="78"/>
        <v>20.5</v>
      </c>
      <c r="AT216" s="214">
        <f t="shared" si="78"/>
        <v>24.875</v>
      </c>
      <c r="AU216" s="135">
        <f t="shared" si="78"/>
        <v>41.875</v>
      </c>
      <c r="AV216" s="91"/>
      <c r="AW216" s="130">
        <f t="shared" si="79"/>
        <v>19.875</v>
      </c>
      <c r="AX216" s="130">
        <f t="shared" si="79"/>
        <v>23.875</v>
      </c>
      <c r="AY216" s="91"/>
      <c r="AZ216" s="215">
        <f t="shared" si="80"/>
        <v>26.875</v>
      </c>
      <c r="BA216" s="215">
        <f t="shared" si="80"/>
        <v>23.875</v>
      </c>
      <c r="BB216" s="91"/>
      <c r="BC216" s="400">
        <f t="shared" si="81"/>
        <v>19.875</v>
      </c>
      <c r="BD216" s="400">
        <f t="shared" si="81"/>
        <v>29.875</v>
      </c>
    </row>
    <row r="217" spans="42:56" ht="15" x14ac:dyDescent="0.25">
      <c r="AP217" s="213">
        <f t="shared" si="77"/>
        <v>25.9375</v>
      </c>
      <c r="AQ217" s="213">
        <f t="shared" si="77"/>
        <v>53.9375</v>
      </c>
      <c r="AR217" s="91"/>
      <c r="AS217" s="214">
        <f t="shared" si="78"/>
        <v>20.5625</v>
      </c>
      <c r="AT217" s="214">
        <f t="shared" si="78"/>
        <v>24.9375</v>
      </c>
      <c r="AU217" s="135">
        <f t="shared" si="78"/>
        <v>41.9375</v>
      </c>
      <c r="AV217" s="91"/>
      <c r="AW217" s="130">
        <f t="shared" si="79"/>
        <v>19.9375</v>
      </c>
      <c r="AX217" s="130">
        <f t="shared" si="79"/>
        <v>23.9375</v>
      </c>
      <c r="AY217" s="91"/>
      <c r="AZ217" s="215">
        <f t="shared" si="80"/>
        <v>26.9375</v>
      </c>
      <c r="BA217" s="215">
        <f t="shared" si="80"/>
        <v>23.9375</v>
      </c>
      <c r="BB217" s="91"/>
      <c r="BC217" s="400">
        <f t="shared" si="81"/>
        <v>19.9375</v>
      </c>
      <c r="BD217" s="400">
        <f t="shared" si="81"/>
        <v>29.9375</v>
      </c>
    </row>
    <row r="218" spans="42:56" ht="15" x14ac:dyDescent="0.25">
      <c r="AP218" s="213">
        <f t="shared" si="77"/>
        <v>26</v>
      </c>
      <c r="AQ218" s="213">
        <f t="shared" si="77"/>
        <v>54</v>
      </c>
      <c r="AR218" s="91"/>
      <c r="AS218" s="214">
        <f t="shared" si="78"/>
        <v>20.625</v>
      </c>
      <c r="AT218" s="214">
        <f t="shared" si="78"/>
        <v>25</v>
      </c>
      <c r="AU218" s="135">
        <f t="shared" si="78"/>
        <v>42</v>
      </c>
      <c r="AV218" s="91"/>
      <c r="AW218" s="130">
        <f t="shared" si="79"/>
        <v>20</v>
      </c>
      <c r="AX218" s="130">
        <f t="shared" si="79"/>
        <v>24</v>
      </c>
      <c r="AY218" s="91"/>
      <c r="AZ218" s="215">
        <f t="shared" si="80"/>
        <v>27</v>
      </c>
      <c r="BA218" s="215">
        <f t="shared" si="80"/>
        <v>24</v>
      </c>
      <c r="BB218" s="91"/>
      <c r="BC218" s="400">
        <f t="shared" si="81"/>
        <v>20</v>
      </c>
      <c r="BD218" s="400">
        <f t="shared" si="81"/>
        <v>30</v>
      </c>
    </row>
    <row r="219" spans="42:56" ht="15" x14ac:dyDescent="0.25">
      <c r="AP219" s="213">
        <f t="shared" ref="AP219:AQ234" si="82">AP218+0.0625</f>
        <v>26.0625</v>
      </c>
      <c r="AQ219" s="213">
        <f t="shared" si="82"/>
        <v>54.0625</v>
      </c>
      <c r="AR219" s="91"/>
      <c r="AS219" s="214">
        <f t="shared" ref="AS219:AU234" si="83">AS218+0.0625</f>
        <v>20.6875</v>
      </c>
      <c r="AT219" s="214">
        <f t="shared" si="83"/>
        <v>25.0625</v>
      </c>
      <c r="AU219" s="135">
        <f t="shared" si="83"/>
        <v>42.0625</v>
      </c>
      <c r="AV219" s="91"/>
      <c r="AW219" s="130">
        <f t="shared" ref="AW219:AX234" si="84">AW218+0.0625</f>
        <v>20.0625</v>
      </c>
      <c r="AX219" s="130">
        <f t="shared" si="84"/>
        <v>24.0625</v>
      </c>
      <c r="AY219" s="91"/>
      <c r="AZ219" s="215">
        <f t="shared" ref="AZ219:BA234" si="85">AZ218+0.0625</f>
        <v>27.0625</v>
      </c>
      <c r="BA219" s="215">
        <f t="shared" si="85"/>
        <v>24.0625</v>
      </c>
      <c r="BB219" s="91"/>
      <c r="BC219" s="400">
        <f t="shared" ref="BC219:BD234" si="86">BC218+0.0625</f>
        <v>20.0625</v>
      </c>
      <c r="BD219" s="400">
        <f t="shared" si="86"/>
        <v>30.0625</v>
      </c>
    </row>
    <row r="220" spans="42:56" ht="15" x14ac:dyDescent="0.25">
      <c r="AP220" s="213">
        <f t="shared" si="82"/>
        <v>26.125</v>
      </c>
      <c r="AQ220" s="213">
        <f t="shared" si="82"/>
        <v>54.125</v>
      </c>
      <c r="AR220" s="91"/>
      <c r="AS220" s="214">
        <f t="shared" si="83"/>
        <v>20.75</v>
      </c>
      <c r="AT220" s="214">
        <f t="shared" si="83"/>
        <v>25.125</v>
      </c>
      <c r="AU220" s="135">
        <f t="shared" si="83"/>
        <v>42.125</v>
      </c>
      <c r="AV220" s="91"/>
      <c r="AW220" s="130">
        <f t="shared" si="84"/>
        <v>20.125</v>
      </c>
      <c r="AX220" s="130">
        <f t="shared" si="84"/>
        <v>24.125</v>
      </c>
      <c r="AY220" s="91"/>
      <c r="AZ220" s="215">
        <f t="shared" si="85"/>
        <v>27.125</v>
      </c>
      <c r="BA220" s="215">
        <f t="shared" si="85"/>
        <v>24.125</v>
      </c>
      <c r="BB220" s="91"/>
      <c r="BC220" s="400">
        <f t="shared" si="86"/>
        <v>20.125</v>
      </c>
      <c r="BD220" s="400">
        <f t="shared" si="86"/>
        <v>30.125</v>
      </c>
    </row>
    <row r="221" spans="42:56" ht="15" x14ac:dyDescent="0.25">
      <c r="AP221" s="213">
        <f t="shared" si="82"/>
        <v>26.1875</v>
      </c>
      <c r="AQ221" s="213">
        <f t="shared" si="82"/>
        <v>54.1875</v>
      </c>
      <c r="AR221" s="91"/>
      <c r="AS221" s="214">
        <f t="shared" si="83"/>
        <v>20.8125</v>
      </c>
      <c r="AT221" s="214">
        <f t="shared" si="83"/>
        <v>25.1875</v>
      </c>
      <c r="AU221" s="135">
        <f t="shared" si="83"/>
        <v>42.1875</v>
      </c>
      <c r="AV221" s="91"/>
      <c r="AW221" s="130">
        <f t="shared" si="84"/>
        <v>20.1875</v>
      </c>
      <c r="AX221" s="130">
        <f t="shared" si="84"/>
        <v>24.1875</v>
      </c>
      <c r="AY221" s="91"/>
      <c r="AZ221" s="215">
        <f t="shared" si="85"/>
        <v>27.1875</v>
      </c>
      <c r="BA221" s="215">
        <f t="shared" si="85"/>
        <v>24.1875</v>
      </c>
      <c r="BB221" s="91"/>
      <c r="BC221" s="400">
        <f t="shared" si="86"/>
        <v>20.1875</v>
      </c>
      <c r="BD221" s="400">
        <f t="shared" si="86"/>
        <v>30.1875</v>
      </c>
    </row>
    <row r="222" spans="42:56" ht="15" x14ac:dyDescent="0.25">
      <c r="AP222" s="213">
        <f t="shared" si="82"/>
        <v>26.25</v>
      </c>
      <c r="AQ222" s="213">
        <f t="shared" si="82"/>
        <v>54.25</v>
      </c>
      <c r="AR222" s="91"/>
      <c r="AS222" s="214">
        <f t="shared" si="83"/>
        <v>20.875</v>
      </c>
      <c r="AT222" s="214">
        <f t="shared" si="83"/>
        <v>25.25</v>
      </c>
      <c r="AU222" s="135">
        <f t="shared" si="83"/>
        <v>42.25</v>
      </c>
      <c r="AV222" s="91"/>
      <c r="AW222" s="130">
        <f t="shared" si="84"/>
        <v>20.25</v>
      </c>
      <c r="AX222" s="130">
        <f t="shared" si="84"/>
        <v>24.25</v>
      </c>
      <c r="AY222" s="91"/>
      <c r="AZ222" s="215">
        <f t="shared" si="85"/>
        <v>27.25</v>
      </c>
      <c r="BA222" s="215">
        <f t="shared" si="85"/>
        <v>24.25</v>
      </c>
      <c r="BB222" s="91"/>
      <c r="BC222" s="400">
        <f t="shared" si="86"/>
        <v>20.25</v>
      </c>
      <c r="BD222" s="400">
        <f t="shared" si="86"/>
        <v>30.25</v>
      </c>
    </row>
    <row r="223" spans="42:56" ht="15" x14ac:dyDescent="0.25">
      <c r="AP223" s="213">
        <f t="shared" si="82"/>
        <v>26.3125</v>
      </c>
      <c r="AQ223" s="213">
        <f t="shared" si="82"/>
        <v>54.3125</v>
      </c>
      <c r="AR223" s="91"/>
      <c r="AS223" s="214">
        <f t="shared" si="83"/>
        <v>20.9375</v>
      </c>
      <c r="AT223" s="214">
        <f t="shared" si="83"/>
        <v>25.3125</v>
      </c>
      <c r="AU223" s="135">
        <f t="shared" si="83"/>
        <v>42.3125</v>
      </c>
      <c r="AV223" s="91"/>
      <c r="AW223" s="130">
        <f t="shared" si="84"/>
        <v>20.3125</v>
      </c>
      <c r="AX223" s="130">
        <f t="shared" si="84"/>
        <v>24.3125</v>
      </c>
      <c r="AY223" s="91"/>
      <c r="AZ223" s="215">
        <f t="shared" si="85"/>
        <v>27.3125</v>
      </c>
      <c r="BA223" s="215">
        <f t="shared" si="85"/>
        <v>24.3125</v>
      </c>
      <c r="BB223" s="91"/>
      <c r="BC223" s="400">
        <f t="shared" si="86"/>
        <v>20.3125</v>
      </c>
      <c r="BD223" s="400">
        <f t="shared" si="86"/>
        <v>30.3125</v>
      </c>
    </row>
    <row r="224" spans="42:56" ht="15" x14ac:dyDescent="0.25">
      <c r="AP224" s="213">
        <f t="shared" si="82"/>
        <v>26.375</v>
      </c>
      <c r="AQ224" s="213">
        <f t="shared" si="82"/>
        <v>54.375</v>
      </c>
      <c r="AR224" s="91"/>
      <c r="AS224" s="214">
        <f t="shared" si="83"/>
        <v>21</v>
      </c>
      <c r="AT224" s="214">
        <f t="shared" si="83"/>
        <v>25.375</v>
      </c>
      <c r="AU224" s="135">
        <f t="shared" si="83"/>
        <v>42.375</v>
      </c>
      <c r="AV224" s="91"/>
      <c r="AW224" s="130">
        <f t="shared" si="84"/>
        <v>20.375</v>
      </c>
      <c r="AX224" s="130">
        <f t="shared" si="84"/>
        <v>24.375</v>
      </c>
      <c r="AY224" s="91"/>
      <c r="AZ224" s="215">
        <f t="shared" si="85"/>
        <v>27.375</v>
      </c>
      <c r="BA224" s="215">
        <f t="shared" si="85"/>
        <v>24.375</v>
      </c>
      <c r="BB224" s="91"/>
      <c r="BC224" s="400">
        <f t="shared" si="86"/>
        <v>20.375</v>
      </c>
      <c r="BD224" s="400">
        <f t="shared" si="86"/>
        <v>30.375</v>
      </c>
    </row>
    <row r="225" spans="42:56" ht="15" x14ac:dyDescent="0.25">
      <c r="AP225" s="213">
        <f t="shared" si="82"/>
        <v>26.4375</v>
      </c>
      <c r="AQ225" s="213">
        <f t="shared" si="82"/>
        <v>54.4375</v>
      </c>
      <c r="AR225" s="91"/>
      <c r="AS225" s="214">
        <f t="shared" si="83"/>
        <v>21.0625</v>
      </c>
      <c r="AT225" s="214">
        <f t="shared" si="83"/>
        <v>25.4375</v>
      </c>
      <c r="AU225" s="135">
        <f t="shared" si="83"/>
        <v>42.4375</v>
      </c>
      <c r="AV225" s="91"/>
      <c r="AW225" s="130">
        <f t="shared" si="84"/>
        <v>20.4375</v>
      </c>
      <c r="AX225" s="130">
        <f t="shared" si="84"/>
        <v>24.4375</v>
      </c>
      <c r="AY225" s="91"/>
      <c r="AZ225" s="215">
        <f t="shared" si="85"/>
        <v>27.4375</v>
      </c>
      <c r="BA225" s="215">
        <f t="shared" si="85"/>
        <v>24.4375</v>
      </c>
      <c r="BB225" s="91"/>
      <c r="BC225" s="400">
        <f t="shared" si="86"/>
        <v>20.4375</v>
      </c>
      <c r="BD225" s="400">
        <f t="shared" si="86"/>
        <v>30.4375</v>
      </c>
    </row>
    <row r="226" spans="42:56" ht="15" x14ac:dyDescent="0.25">
      <c r="AP226" s="213">
        <f t="shared" si="82"/>
        <v>26.5</v>
      </c>
      <c r="AQ226" s="213">
        <f t="shared" si="82"/>
        <v>54.5</v>
      </c>
      <c r="AR226" s="91"/>
      <c r="AS226" s="214">
        <f t="shared" si="83"/>
        <v>21.125</v>
      </c>
      <c r="AT226" s="214">
        <f t="shared" si="83"/>
        <v>25.5</v>
      </c>
      <c r="AU226" s="135">
        <f t="shared" si="83"/>
        <v>42.5</v>
      </c>
      <c r="AV226" s="91"/>
      <c r="AW226" s="130">
        <f t="shared" si="84"/>
        <v>20.5</v>
      </c>
      <c r="AX226" s="130">
        <f t="shared" si="84"/>
        <v>24.5</v>
      </c>
      <c r="AY226" s="91"/>
      <c r="AZ226" s="215">
        <f t="shared" si="85"/>
        <v>27.5</v>
      </c>
      <c r="BA226" s="215">
        <f t="shared" si="85"/>
        <v>24.5</v>
      </c>
      <c r="BB226" s="91"/>
      <c r="BC226" s="400">
        <f t="shared" si="86"/>
        <v>20.5</v>
      </c>
      <c r="BD226" s="400">
        <f t="shared" si="86"/>
        <v>30.5</v>
      </c>
    </row>
    <row r="227" spans="42:56" ht="15" x14ac:dyDescent="0.25">
      <c r="AP227" s="213">
        <f t="shared" si="82"/>
        <v>26.5625</v>
      </c>
      <c r="AQ227" s="213">
        <f t="shared" si="82"/>
        <v>54.5625</v>
      </c>
      <c r="AR227" s="91"/>
      <c r="AS227" s="214">
        <f t="shared" si="83"/>
        <v>21.1875</v>
      </c>
      <c r="AT227" s="214">
        <f t="shared" si="83"/>
        <v>25.5625</v>
      </c>
      <c r="AU227" s="135">
        <f t="shared" si="83"/>
        <v>42.5625</v>
      </c>
      <c r="AV227" s="91"/>
      <c r="AW227" s="130">
        <f t="shared" si="84"/>
        <v>20.5625</v>
      </c>
      <c r="AX227" s="130">
        <f t="shared" si="84"/>
        <v>24.5625</v>
      </c>
      <c r="AY227" s="91"/>
      <c r="AZ227" s="215">
        <f t="shared" si="85"/>
        <v>27.5625</v>
      </c>
      <c r="BA227" s="215">
        <f t="shared" si="85"/>
        <v>24.5625</v>
      </c>
      <c r="BB227" s="91"/>
      <c r="BC227" s="400">
        <f t="shared" si="86"/>
        <v>20.5625</v>
      </c>
      <c r="BD227" s="400">
        <f t="shared" si="86"/>
        <v>30.5625</v>
      </c>
    </row>
    <row r="228" spans="42:56" ht="15" x14ac:dyDescent="0.25">
      <c r="AP228" s="213">
        <f t="shared" si="82"/>
        <v>26.625</v>
      </c>
      <c r="AQ228" s="213">
        <f t="shared" si="82"/>
        <v>54.625</v>
      </c>
      <c r="AR228" s="91"/>
      <c r="AS228" s="214">
        <f t="shared" si="83"/>
        <v>21.25</v>
      </c>
      <c r="AT228" s="214">
        <f t="shared" si="83"/>
        <v>25.625</v>
      </c>
      <c r="AU228" s="135">
        <f t="shared" si="83"/>
        <v>42.625</v>
      </c>
      <c r="AV228" s="91"/>
      <c r="AW228" s="130">
        <f t="shared" si="84"/>
        <v>20.625</v>
      </c>
      <c r="AX228" s="130">
        <f t="shared" si="84"/>
        <v>24.625</v>
      </c>
      <c r="AY228" s="91"/>
      <c r="AZ228" s="215">
        <f t="shared" si="85"/>
        <v>27.625</v>
      </c>
      <c r="BA228" s="215">
        <f t="shared" si="85"/>
        <v>24.625</v>
      </c>
      <c r="BB228" s="91"/>
      <c r="BC228" s="400">
        <f t="shared" si="86"/>
        <v>20.625</v>
      </c>
      <c r="BD228" s="400">
        <f t="shared" si="86"/>
        <v>30.625</v>
      </c>
    </row>
    <row r="229" spans="42:56" ht="15" x14ac:dyDescent="0.25">
      <c r="AP229" s="213">
        <f t="shared" si="82"/>
        <v>26.6875</v>
      </c>
      <c r="AQ229" s="213">
        <f t="shared" si="82"/>
        <v>54.6875</v>
      </c>
      <c r="AR229" s="91"/>
      <c r="AS229" s="214">
        <f t="shared" si="83"/>
        <v>21.3125</v>
      </c>
      <c r="AT229" s="214">
        <f t="shared" si="83"/>
        <v>25.6875</v>
      </c>
      <c r="AU229" s="135">
        <f t="shared" si="83"/>
        <v>42.6875</v>
      </c>
      <c r="AV229" s="91"/>
      <c r="AW229" s="130">
        <f t="shared" si="84"/>
        <v>20.6875</v>
      </c>
      <c r="AX229" s="130">
        <f t="shared" si="84"/>
        <v>24.6875</v>
      </c>
      <c r="AY229" s="91"/>
      <c r="AZ229" s="215">
        <f t="shared" si="85"/>
        <v>27.6875</v>
      </c>
      <c r="BA229" s="215">
        <f t="shared" si="85"/>
        <v>24.6875</v>
      </c>
      <c r="BB229" s="91"/>
      <c r="BC229" s="400">
        <f t="shared" si="86"/>
        <v>20.6875</v>
      </c>
      <c r="BD229" s="400">
        <f t="shared" si="86"/>
        <v>30.6875</v>
      </c>
    </row>
    <row r="230" spans="42:56" ht="15" x14ac:dyDescent="0.25">
      <c r="AP230" s="213">
        <f t="shared" si="82"/>
        <v>26.75</v>
      </c>
      <c r="AQ230" s="213">
        <f t="shared" si="82"/>
        <v>54.75</v>
      </c>
      <c r="AR230" s="91"/>
      <c r="AS230" s="214">
        <f t="shared" si="83"/>
        <v>21.375</v>
      </c>
      <c r="AT230" s="214">
        <f t="shared" si="83"/>
        <v>25.75</v>
      </c>
      <c r="AU230" s="135">
        <f t="shared" si="83"/>
        <v>42.75</v>
      </c>
      <c r="AV230" s="91"/>
      <c r="AW230" s="130">
        <f t="shared" si="84"/>
        <v>20.75</v>
      </c>
      <c r="AX230" s="130">
        <f t="shared" si="84"/>
        <v>24.75</v>
      </c>
      <c r="AY230" s="91"/>
      <c r="AZ230" s="215">
        <f t="shared" si="85"/>
        <v>27.75</v>
      </c>
      <c r="BA230" s="215">
        <f t="shared" si="85"/>
        <v>24.75</v>
      </c>
      <c r="BB230" s="91"/>
      <c r="BC230" s="400">
        <f t="shared" si="86"/>
        <v>20.75</v>
      </c>
      <c r="BD230" s="400">
        <f t="shared" si="86"/>
        <v>30.75</v>
      </c>
    </row>
    <row r="231" spans="42:56" ht="15" x14ac:dyDescent="0.25">
      <c r="AP231" s="213">
        <f t="shared" si="82"/>
        <v>26.8125</v>
      </c>
      <c r="AQ231" s="213">
        <f t="shared" si="82"/>
        <v>54.8125</v>
      </c>
      <c r="AR231" s="91"/>
      <c r="AS231" s="214">
        <f t="shared" si="83"/>
        <v>21.4375</v>
      </c>
      <c r="AT231" s="214">
        <f t="shared" si="83"/>
        <v>25.8125</v>
      </c>
      <c r="AU231" s="135">
        <f t="shared" si="83"/>
        <v>42.8125</v>
      </c>
      <c r="AV231" s="91"/>
      <c r="AW231" s="130">
        <f t="shared" si="84"/>
        <v>20.8125</v>
      </c>
      <c r="AX231" s="130">
        <f t="shared" si="84"/>
        <v>24.8125</v>
      </c>
      <c r="AY231" s="91"/>
      <c r="AZ231" s="215">
        <f t="shared" si="85"/>
        <v>27.8125</v>
      </c>
      <c r="BA231" s="215">
        <f t="shared" si="85"/>
        <v>24.8125</v>
      </c>
      <c r="BB231" s="91"/>
      <c r="BC231" s="400">
        <f t="shared" si="86"/>
        <v>20.8125</v>
      </c>
      <c r="BD231" s="400">
        <f t="shared" si="86"/>
        <v>30.8125</v>
      </c>
    </row>
    <row r="232" spans="42:56" ht="15" x14ac:dyDescent="0.25">
      <c r="AP232" s="213">
        <f t="shared" si="82"/>
        <v>26.875</v>
      </c>
      <c r="AQ232" s="213">
        <f t="shared" si="82"/>
        <v>54.875</v>
      </c>
      <c r="AR232" s="91"/>
      <c r="AS232" s="214">
        <f t="shared" si="83"/>
        <v>21.5</v>
      </c>
      <c r="AT232" s="214">
        <f t="shared" si="83"/>
        <v>25.875</v>
      </c>
      <c r="AU232" s="135">
        <f t="shared" si="83"/>
        <v>42.875</v>
      </c>
      <c r="AV232" s="91"/>
      <c r="AW232" s="130">
        <f t="shared" si="84"/>
        <v>20.875</v>
      </c>
      <c r="AX232" s="130">
        <f t="shared" si="84"/>
        <v>24.875</v>
      </c>
      <c r="AY232" s="91"/>
      <c r="AZ232" s="215">
        <f t="shared" si="85"/>
        <v>27.875</v>
      </c>
      <c r="BA232" s="215">
        <f t="shared" si="85"/>
        <v>24.875</v>
      </c>
      <c r="BB232" s="91"/>
      <c r="BC232" s="400">
        <f t="shared" si="86"/>
        <v>20.875</v>
      </c>
      <c r="BD232" s="400">
        <f t="shared" si="86"/>
        <v>30.875</v>
      </c>
    </row>
    <row r="233" spans="42:56" ht="15" x14ac:dyDescent="0.25">
      <c r="AP233" s="213">
        <f t="shared" si="82"/>
        <v>26.9375</v>
      </c>
      <c r="AQ233" s="213">
        <f t="shared" si="82"/>
        <v>54.9375</v>
      </c>
      <c r="AR233" s="91"/>
      <c r="AS233" s="214">
        <f t="shared" si="83"/>
        <v>21.5625</v>
      </c>
      <c r="AT233" s="214">
        <f t="shared" si="83"/>
        <v>25.9375</v>
      </c>
      <c r="AU233" s="135">
        <f t="shared" si="83"/>
        <v>42.9375</v>
      </c>
      <c r="AV233" s="91"/>
      <c r="AW233" s="130">
        <f t="shared" si="84"/>
        <v>20.9375</v>
      </c>
      <c r="AX233" s="130">
        <f t="shared" si="84"/>
        <v>24.9375</v>
      </c>
      <c r="AY233" s="91"/>
      <c r="AZ233" s="215">
        <f t="shared" si="85"/>
        <v>27.9375</v>
      </c>
      <c r="BA233" s="215">
        <f t="shared" si="85"/>
        <v>24.9375</v>
      </c>
      <c r="BB233" s="91"/>
      <c r="BC233" s="400">
        <f t="shared" si="86"/>
        <v>20.9375</v>
      </c>
      <c r="BD233" s="400">
        <f t="shared" si="86"/>
        <v>30.9375</v>
      </c>
    </row>
    <row r="234" spans="42:56" ht="15" x14ac:dyDescent="0.25">
      <c r="AP234" s="213">
        <f t="shared" si="82"/>
        <v>27</v>
      </c>
      <c r="AQ234" s="213">
        <f t="shared" si="82"/>
        <v>55</v>
      </c>
      <c r="AR234" s="91"/>
      <c r="AS234" s="214">
        <f t="shared" si="83"/>
        <v>21.625</v>
      </c>
      <c r="AT234" s="214">
        <f t="shared" si="83"/>
        <v>26</v>
      </c>
      <c r="AU234" s="135">
        <f t="shared" si="83"/>
        <v>43</v>
      </c>
      <c r="AV234" s="91"/>
      <c r="AW234" s="130">
        <f t="shared" si="84"/>
        <v>21</v>
      </c>
      <c r="AX234" s="130">
        <f t="shared" si="84"/>
        <v>25</v>
      </c>
      <c r="AY234" s="91"/>
      <c r="AZ234" s="215">
        <f t="shared" si="85"/>
        <v>28</v>
      </c>
      <c r="BA234" s="215">
        <f t="shared" si="85"/>
        <v>25</v>
      </c>
      <c r="BB234" s="91"/>
      <c r="BC234" s="400">
        <f t="shared" si="86"/>
        <v>21</v>
      </c>
      <c r="BD234" s="400">
        <f t="shared" si="86"/>
        <v>31</v>
      </c>
    </row>
    <row r="235" spans="42:56" ht="15" x14ac:dyDescent="0.25">
      <c r="AP235" s="213">
        <f t="shared" ref="AP235:AQ250" si="87">AP234+0.0625</f>
        <v>27.0625</v>
      </c>
      <c r="AQ235" s="213">
        <f t="shared" si="87"/>
        <v>55.0625</v>
      </c>
      <c r="AR235" s="91"/>
      <c r="AS235" s="214">
        <f t="shared" ref="AS235:AU250" si="88">AS234+0.0625</f>
        <v>21.6875</v>
      </c>
      <c r="AT235" s="214">
        <f t="shared" si="88"/>
        <v>26.0625</v>
      </c>
      <c r="AU235" s="135">
        <f t="shared" si="88"/>
        <v>43.0625</v>
      </c>
      <c r="AV235" s="91"/>
      <c r="AW235" s="130">
        <f t="shared" ref="AW235:AX250" si="89">AW234+0.0625</f>
        <v>21.0625</v>
      </c>
      <c r="AX235" s="130">
        <f t="shared" si="89"/>
        <v>25.0625</v>
      </c>
      <c r="AY235" s="91"/>
      <c r="AZ235" s="215">
        <f t="shared" ref="AZ235:BA250" si="90">AZ234+0.0625</f>
        <v>28.0625</v>
      </c>
      <c r="BA235" s="215">
        <f t="shared" si="90"/>
        <v>25.0625</v>
      </c>
      <c r="BB235" s="91"/>
      <c r="BC235" s="400">
        <f t="shared" ref="BC235:BD250" si="91">BC234+0.0625</f>
        <v>21.0625</v>
      </c>
      <c r="BD235" s="400">
        <f t="shared" si="91"/>
        <v>31.0625</v>
      </c>
    </row>
    <row r="236" spans="42:56" ht="15" x14ac:dyDescent="0.25">
      <c r="AP236" s="213">
        <f t="shared" si="87"/>
        <v>27.125</v>
      </c>
      <c r="AQ236" s="213">
        <f t="shared" si="87"/>
        <v>55.125</v>
      </c>
      <c r="AR236" s="91"/>
      <c r="AS236" s="214">
        <f t="shared" si="88"/>
        <v>21.75</v>
      </c>
      <c r="AT236" s="214">
        <f t="shared" si="88"/>
        <v>26.125</v>
      </c>
      <c r="AU236" s="135">
        <f t="shared" si="88"/>
        <v>43.125</v>
      </c>
      <c r="AV236" s="91"/>
      <c r="AW236" s="130">
        <f t="shared" si="89"/>
        <v>21.125</v>
      </c>
      <c r="AX236" s="130">
        <f t="shared" si="89"/>
        <v>25.125</v>
      </c>
      <c r="AY236" s="91"/>
      <c r="AZ236" s="215">
        <f t="shared" si="90"/>
        <v>28.125</v>
      </c>
      <c r="BA236" s="215">
        <f t="shared" si="90"/>
        <v>25.125</v>
      </c>
      <c r="BB236" s="91"/>
      <c r="BC236" s="400">
        <f t="shared" si="91"/>
        <v>21.125</v>
      </c>
      <c r="BD236" s="400">
        <f t="shared" si="91"/>
        <v>31.125</v>
      </c>
    </row>
    <row r="237" spans="42:56" ht="15" x14ac:dyDescent="0.25">
      <c r="AP237" s="213">
        <f t="shared" si="87"/>
        <v>27.1875</v>
      </c>
      <c r="AQ237" s="213">
        <f t="shared" si="87"/>
        <v>55.1875</v>
      </c>
      <c r="AR237" s="91"/>
      <c r="AS237" s="214">
        <f t="shared" si="88"/>
        <v>21.8125</v>
      </c>
      <c r="AT237" s="214">
        <f t="shared" si="88"/>
        <v>26.1875</v>
      </c>
      <c r="AU237" s="135">
        <f t="shared" si="88"/>
        <v>43.1875</v>
      </c>
      <c r="AV237" s="91"/>
      <c r="AW237" s="130">
        <f t="shared" si="89"/>
        <v>21.1875</v>
      </c>
      <c r="AX237" s="130">
        <f t="shared" si="89"/>
        <v>25.1875</v>
      </c>
      <c r="AY237" s="91"/>
      <c r="AZ237" s="215">
        <f t="shared" si="90"/>
        <v>28.1875</v>
      </c>
      <c r="BA237" s="215">
        <f t="shared" si="90"/>
        <v>25.1875</v>
      </c>
      <c r="BB237" s="91"/>
      <c r="BC237" s="400">
        <f t="shared" si="91"/>
        <v>21.1875</v>
      </c>
      <c r="BD237" s="400">
        <f t="shared" si="91"/>
        <v>31.1875</v>
      </c>
    </row>
    <row r="238" spans="42:56" ht="15" x14ac:dyDescent="0.25">
      <c r="AP238" s="213">
        <f t="shared" si="87"/>
        <v>27.25</v>
      </c>
      <c r="AQ238" s="213">
        <f t="shared" si="87"/>
        <v>55.25</v>
      </c>
      <c r="AR238" s="91"/>
      <c r="AS238" s="214">
        <f t="shared" si="88"/>
        <v>21.875</v>
      </c>
      <c r="AT238" s="214">
        <f t="shared" si="88"/>
        <v>26.25</v>
      </c>
      <c r="AU238" s="135">
        <f t="shared" si="88"/>
        <v>43.25</v>
      </c>
      <c r="AV238" s="91"/>
      <c r="AW238" s="130">
        <f t="shared" si="89"/>
        <v>21.25</v>
      </c>
      <c r="AX238" s="130">
        <f t="shared" si="89"/>
        <v>25.25</v>
      </c>
      <c r="AY238" s="91"/>
      <c r="AZ238" s="215">
        <f t="shared" si="90"/>
        <v>28.25</v>
      </c>
      <c r="BA238" s="215">
        <f t="shared" si="90"/>
        <v>25.25</v>
      </c>
      <c r="BB238" s="91"/>
      <c r="BC238" s="400">
        <f t="shared" si="91"/>
        <v>21.25</v>
      </c>
      <c r="BD238" s="400">
        <f t="shared" si="91"/>
        <v>31.25</v>
      </c>
    </row>
    <row r="239" spans="42:56" ht="15" x14ac:dyDescent="0.25">
      <c r="AP239" s="213">
        <f t="shared" si="87"/>
        <v>27.3125</v>
      </c>
      <c r="AQ239" s="213">
        <f t="shared" si="87"/>
        <v>55.3125</v>
      </c>
      <c r="AR239" s="91"/>
      <c r="AS239" s="214">
        <f t="shared" si="88"/>
        <v>21.9375</v>
      </c>
      <c r="AT239" s="214">
        <f t="shared" si="88"/>
        <v>26.3125</v>
      </c>
      <c r="AU239" s="135">
        <f t="shared" si="88"/>
        <v>43.3125</v>
      </c>
      <c r="AV239" s="91"/>
      <c r="AW239" s="130">
        <f t="shared" si="89"/>
        <v>21.3125</v>
      </c>
      <c r="AX239" s="130">
        <f t="shared" si="89"/>
        <v>25.3125</v>
      </c>
      <c r="AY239" s="91"/>
      <c r="AZ239" s="215">
        <f t="shared" si="90"/>
        <v>28.3125</v>
      </c>
      <c r="BA239" s="215">
        <f t="shared" si="90"/>
        <v>25.3125</v>
      </c>
      <c r="BB239" s="91"/>
      <c r="BC239" s="400">
        <f t="shared" si="91"/>
        <v>21.3125</v>
      </c>
      <c r="BD239" s="400">
        <f t="shared" si="91"/>
        <v>31.3125</v>
      </c>
    </row>
    <row r="240" spans="42:56" ht="15" x14ac:dyDescent="0.25">
      <c r="AP240" s="213">
        <f t="shared" si="87"/>
        <v>27.375</v>
      </c>
      <c r="AQ240" s="213">
        <f t="shared" si="87"/>
        <v>55.375</v>
      </c>
      <c r="AR240" s="91"/>
      <c r="AS240" s="214">
        <f t="shared" si="88"/>
        <v>22</v>
      </c>
      <c r="AT240" s="214">
        <f t="shared" si="88"/>
        <v>26.375</v>
      </c>
      <c r="AU240" s="135">
        <f t="shared" si="88"/>
        <v>43.375</v>
      </c>
      <c r="AV240" s="91"/>
      <c r="AW240" s="130">
        <f t="shared" si="89"/>
        <v>21.375</v>
      </c>
      <c r="AX240" s="130">
        <f t="shared" si="89"/>
        <v>25.375</v>
      </c>
      <c r="AY240" s="91"/>
      <c r="AZ240" s="215">
        <f t="shared" si="90"/>
        <v>28.375</v>
      </c>
      <c r="BA240" s="215">
        <f t="shared" si="90"/>
        <v>25.375</v>
      </c>
      <c r="BB240" s="91"/>
      <c r="BC240" s="400">
        <f t="shared" si="91"/>
        <v>21.375</v>
      </c>
      <c r="BD240" s="400">
        <f t="shared" si="91"/>
        <v>31.375</v>
      </c>
    </row>
    <row r="241" spans="42:56" ht="15" x14ac:dyDescent="0.25">
      <c r="AP241" s="213">
        <f t="shared" si="87"/>
        <v>27.4375</v>
      </c>
      <c r="AQ241" s="213">
        <f t="shared" si="87"/>
        <v>55.4375</v>
      </c>
      <c r="AR241" s="91"/>
      <c r="AS241" s="214">
        <f t="shared" si="88"/>
        <v>22.0625</v>
      </c>
      <c r="AT241" s="214">
        <f t="shared" si="88"/>
        <v>26.4375</v>
      </c>
      <c r="AU241" s="135">
        <f t="shared" si="88"/>
        <v>43.4375</v>
      </c>
      <c r="AV241" s="91"/>
      <c r="AW241" s="130">
        <f t="shared" si="89"/>
        <v>21.4375</v>
      </c>
      <c r="AX241" s="130">
        <f t="shared" si="89"/>
        <v>25.4375</v>
      </c>
      <c r="AY241" s="91"/>
      <c r="AZ241" s="215">
        <f t="shared" si="90"/>
        <v>28.4375</v>
      </c>
      <c r="BA241" s="215">
        <f t="shared" si="90"/>
        <v>25.4375</v>
      </c>
      <c r="BB241" s="91"/>
      <c r="BC241" s="400">
        <f t="shared" si="91"/>
        <v>21.4375</v>
      </c>
      <c r="BD241" s="400">
        <f t="shared" si="91"/>
        <v>31.4375</v>
      </c>
    </row>
    <row r="242" spans="42:56" ht="15" x14ac:dyDescent="0.25">
      <c r="AP242" s="213">
        <f t="shared" si="87"/>
        <v>27.5</v>
      </c>
      <c r="AQ242" s="213">
        <f t="shared" si="87"/>
        <v>55.5</v>
      </c>
      <c r="AR242" s="91"/>
      <c r="AS242" s="214">
        <f t="shared" si="88"/>
        <v>22.125</v>
      </c>
      <c r="AT242" s="214">
        <f t="shared" si="88"/>
        <v>26.5</v>
      </c>
      <c r="AU242" s="135">
        <f t="shared" si="88"/>
        <v>43.5</v>
      </c>
      <c r="AV242" s="91"/>
      <c r="AW242" s="130">
        <f t="shared" si="89"/>
        <v>21.5</v>
      </c>
      <c r="AX242" s="130">
        <f t="shared" si="89"/>
        <v>25.5</v>
      </c>
      <c r="AY242" s="91"/>
      <c r="AZ242" s="215">
        <f t="shared" si="90"/>
        <v>28.5</v>
      </c>
      <c r="BA242" s="215">
        <f t="shared" si="90"/>
        <v>25.5</v>
      </c>
      <c r="BB242" s="91"/>
      <c r="BC242" s="400">
        <f t="shared" si="91"/>
        <v>21.5</v>
      </c>
      <c r="BD242" s="400">
        <f t="shared" si="91"/>
        <v>31.5</v>
      </c>
    </row>
    <row r="243" spans="42:56" ht="15" x14ac:dyDescent="0.25">
      <c r="AP243" s="213">
        <f t="shared" si="87"/>
        <v>27.5625</v>
      </c>
      <c r="AQ243" s="213">
        <f t="shared" si="87"/>
        <v>55.5625</v>
      </c>
      <c r="AR243" s="91"/>
      <c r="AS243" s="214">
        <f t="shared" si="88"/>
        <v>22.1875</v>
      </c>
      <c r="AT243" s="214">
        <f t="shared" si="88"/>
        <v>26.5625</v>
      </c>
      <c r="AU243" s="135">
        <f t="shared" si="88"/>
        <v>43.5625</v>
      </c>
      <c r="AV243" s="91"/>
      <c r="AW243" s="130">
        <f t="shared" si="89"/>
        <v>21.5625</v>
      </c>
      <c r="AX243" s="130">
        <f t="shared" si="89"/>
        <v>25.5625</v>
      </c>
      <c r="AY243" s="91"/>
      <c r="AZ243" s="215">
        <f t="shared" si="90"/>
        <v>28.5625</v>
      </c>
      <c r="BA243" s="215">
        <f t="shared" si="90"/>
        <v>25.5625</v>
      </c>
      <c r="BB243" s="91"/>
      <c r="BC243" s="400">
        <f t="shared" si="91"/>
        <v>21.5625</v>
      </c>
      <c r="BD243" s="400">
        <f t="shared" si="91"/>
        <v>31.5625</v>
      </c>
    </row>
    <row r="244" spans="42:56" ht="15" x14ac:dyDescent="0.25">
      <c r="AP244" s="213">
        <f t="shared" si="87"/>
        <v>27.625</v>
      </c>
      <c r="AQ244" s="213">
        <f t="shared" si="87"/>
        <v>55.625</v>
      </c>
      <c r="AR244" s="91"/>
      <c r="AS244" s="214">
        <f t="shared" si="88"/>
        <v>22.25</v>
      </c>
      <c r="AT244" s="214">
        <f t="shared" si="88"/>
        <v>26.625</v>
      </c>
      <c r="AU244" s="135">
        <f t="shared" si="88"/>
        <v>43.625</v>
      </c>
      <c r="AV244" s="91"/>
      <c r="AW244" s="130">
        <f t="shared" si="89"/>
        <v>21.625</v>
      </c>
      <c r="AX244" s="130">
        <f t="shared" si="89"/>
        <v>25.625</v>
      </c>
      <c r="AY244" s="91"/>
      <c r="AZ244" s="215">
        <f t="shared" si="90"/>
        <v>28.625</v>
      </c>
      <c r="BA244" s="215">
        <f t="shared" si="90"/>
        <v>25.625</v>
      </c>
      <c r="BB244" s="91"/>
      <c r="BC244" s="400">
        <f t="shared" si="91"/>
        <v>21.625</v>
      </c>
      <c r="BD244" s="400">
        <f t="shared" si="91"/>
        <v>31.625</v>
      </c>
    </row>
    <row r="245" spans="42:56" ht="15" x14ac:dyDescent="0.25">
      <c r="AP245" s="213">
        <f t="shared" si="87"/>
        <v>27.6875</v>
      </c>
      <c r="AQ245" s="213">
        <f t="shared" si="87"/>
        <v>55.6875</v>
      </c>
      <c r="AR245" s="91"/>
      <c r="AS245" s="214">
        <f t="shared" si="88"/>
        <v>22.3125</v>
      </c>
      <c r="AT245" s="214">
        <f t="shared" si="88"/>
        <v>26.6875</v>
      </c>
      <c r="AU245" s="135">
        <f t="shared" si="88"/>
        <v>43.6875</v>
      </c>
      <c r="AV245" s="91"/>
      <c r="AW245" s="130">
        <f t="shared" si="89"/>
        <v>21.6875</v>
      </c>
      <c r="AX245" s="130">
        <f t="shared" si="89"/>
        <v>25.6875</v>
      </c>
      <c r="AY245" s="91"/>
      <c r="AZ245" s="215">
        <f t="shared" si="90"/>
        <v>28.6875</v>
      </c>
      <c r="BA245" s="215">
        <f t="shared" si="90"/>
        <v>25.6875</v>
      </c>
      <c r="BB245" s="91"/>
      <c r="BC245" s="400">
        <f t="shared" si="91"/>
        <v>21.6875</v>
      </c>
      <c r="BD245" s="400">
        <f t="shared" si="91"/>
        <v>31.6875</v>
      </c>
    </row>
    <row r="246" spans="42:56" ht="15" x14ac:dyDescent="0.25">
      <c r="AP246" s="213">
        <f t="shared" si="87"/>
        <v>27.75</v>
      </c>
      <c r="AQ246" s="213">
        <f t="shared" si="87"/>
        <v>55.75</v>
      </c>
      <c r="AR246" s="91"/>
      <c r="AS246" s="214">
        <f t="shared" si="88"/>
        <v>22.375</v>
      </c>
      <c r="AT246" s="214">
        <f t="shared" si="88"/>
        <v>26.75</v>
      </c>
      <c r="AU246" s="135">
        <f t="shared" si="88"/>
        <v>43.75</v>
      </c>
      <c r="AV246" s="91"/>
      <c r="AW246" s="130">
        <f t="shared" si="89"/>
        <v>21.75</v>
      </c>
      <c r="AX246" s="130">
        <f t="shared" si="89"/>
        <v>25.75</v>
      </c>
      <c r="AY246" s="91"/>
      <c r="AZ246" s="215">
        <f t="shared" si="90"/>
        <v>28.75</v>
      </c>
      <c r="BA246" s="215">
        <f t="shared" si="90"/>
        <v>25.75</v>
      </c>
      <c r="BB246" s="91"/>
      <c r="BC246" s="400">
        <f t="shared" si="91"/>
        <v>21.75</v>
      </c>
      <c r="BD246" s="400">
        <f t="shared" si="91"/>
        <v>31.75</v>
      </c>
    </row>
    <row r="247" spans="42:56" ht="15" x14ac:dyDescent="0.25">
      <c r="AP247" s="213">
        <f t="shared" si="87"/>
        <v>27.8125</v>
      </c>
      <c r="AQ247" s="213">
        <f t="shared" si="87"/>
        <v>55.8125</v>
      </c>
      <c r="AR247" s="91"/>
      <c r="AS247" s="214">
        <f t="shared" si="88"/>
        <v>22.4375</v>
      </c>
      <c r="AT247" s="214">
        <f t="shared" si="88"/>
        <v>26.8125</v>
      </c>
      <c r="AU247" s="135">
        <f t="shared" si="88"/>
        <v>43.8125</v>
      </c>
      <c r="AV247" s="91"/>
      <c r="AW247" s="130">
        <f t="shared" si="89"/>
        <v>21.8125</v>
      </c>
      <c r="AX247" s="130">
        <f t="shared" si="89"/>
        <v>25.8125</v>
      </c>
      <c r="AY247" s="91"/>
      <c r="AZ247" s="215">
        <f t="shared" si="90"/>
        <v>28.8125</v>
      </c>
      <c r="BA247" s="215">
        <f t="shared" si="90"/>
        <v>25.8125</v>
      </c>
      <c r="BB247" s="91"/>
      <c r="BC247" s="400">
        <f t="shared" si="91"/>
        <v>21.8125</v>
      </c>
      <c r="BD247" s="400">
        <f t="shared" si="91"/>
        <v>31.8125</v>
      </c>
    </row>
    <row r="248" spans="42:56" ht="15" x14ac:dyDescent="0.25">
      <c r="AP248" s="213">
        <f t="shared" si="87"/>
        <v>27.875</v>
      </c>
      <c r="AQ248" s="213">
        <f t="shared" si="87"/>
        <v>55.875</v>
      </c>
      <c r="AR248" s="91"/>
      <c r="AS248" s="214">
        <f t="shared" si="88"/>
        <v>22.5</v>
      </c>
      <c r="AT248" s="214">
        <f t="shared" si="88"/>
        <v>26.875</v>
      </c>
      <c r="AU248" s="135">
        <f t="shared" si="88"/>
        <v>43.875</v>
      </c>
      <c r="AV248" s="91"/>
      <c r="AW248" s="130">
        <f t="shared" si="89"/>
        <v>21.875</v>
      </c>
      <c r="AX248" s="130">
        <f t="shared" si="89"/>
        <v>25.875</v>
      </c>
      <c r="AY248" s="91"/>
      <c r="AZ248" s="215">
        <f t="shared" si="90"/>
        <v>28.875</v>
      </c>
      <c r="BA248" s="215">
        <f t="shared" si="90"/>
        <v>25.875</v>
      </c>
      <c r="BB248" s="91"/>
      <c r="BC248" s="400">
        <f t="shared" si="91"/>
        <v>21.875</v>
      </c>
      <c r="BD248" s="400">
        <f t="shared" si="91"/>
        <v>31.875</v>
      </c>
    </row>
    <row r="249" spans="42:56" ht="15" x14ac:dyDescent="0.25">
      <c r="AP249" s="213">
        <f t="shared" si="87"/>
        <v>27.9375</v>
      </c>
      <c r="AQ249" s="213">
        <f t="shared" si="87"/>
        <v>55.9375</v>
      </c>
      <c r="AR249" s="91"/>
      <c r="AS249" s="214">
        <f t="shared" si="88"/>
        <v>22.5625</v>
      </c>
      <c r="AT249" s="214">
        <f t="shared" si="88"/>
        <v>26.9375</v>
      </c>
      <c r="AU249" s="135">
        <f t="shared" si="88"/>
        <v>43.9375</v>
      </c>
      <c r="AV249" s="91"/>
      <c r="AW249" s="130">
        <f t="shared" si="89"/>
        <v>21.9375</v>
      </c>
      <c r="AX249" s="130">
        <f t="shared" si="89"/>
        <v>25.9375</v>
      </c>
      <c r="AY249" s="91"/>
      <c r="AZ249" s="215">
        <f t="shared" si="90"/>
        <v>28.9375</v>
      </c>
      <c r="BA249" s="215">
        <f t="shared" si="90"/>
        <v>25.9375</v>
      </c>
      <c r="BB249" s="91"/>
      <c r="BC249" s="400">
        <f t="shared" si="91"/>
        <v>21.9375</v>
      </c>
      <c r="BD249" s="400">
        <f t="shared" si="91"/>
        <v>31.9375</v>
      </c>
    </row>
    <row r="250" spans="42:56" ht="15" x14ac:dyDescent="0.25">
      <c r="AP250" s="213">
        <f t="shared" si="87"/>
        <v>28</v>
      </c>
      <c r="AQ250" s="213">
        <f t="shared" si="87"/>
        <v>56</v>
      </c>
      <c r="AR250" s="91"/>
      <c r="AS250" s="214">
        <f t="shared" si="88"/>
        <v>22.625</v>
      </c>
      <c r="AT250" s="214">
        <f t="shared" si="88"/>
        <v>27</v>
      </c>
      <c r="AU250" s="135">
        <f t="shared" si="88"/>
        <v>44</v>
      </c>
      <c r="AV250" s="91"/>
      <c r="AW250" s="130">
        <f t="shared" si="89"/>
        <v>22</v>
      </c>
      <c r="AX250" s="130">
        <f t="shared" si="89"/>
        <v>26</v>
      </c>
      <c r="AY250" s="91"/>
      <c r="AZ250" s="215">
        <f t="shared" si="90"/>
        <v>29</v>
      </c>
      <c r="BA250" s="215">
        <f t="shared" si="90"/>
        <v>26</v>
      </c>
      <c r="BB250" s="91"/>
      <c r="BC250" s="400">
        <f t="shared" si="91"/>
        <v>22</v>
      </c>
      <c r="BD250" s="400">
        <f t="shared" si="91"/>
        <v>32</v>
      </c>
    </row>
    <row r="251" spans="42:56" ht="15" x14ac:dyDescent="0.25">
      <c r="AP251" s="213">
        <f t="shared" ref="AP251:AQ266" si="92">AP250+0.0625</f>
        <v>28.0625</v>
      </c>
      <c r="AQ251" s="213">
        <f t="shared" si="92"/>
        <v>56.0625</v>
      </c>
      <c r="AR251" s="91"/>
      <c r="AS251" s="214">
        <f t="shared" ref="AS251:AU266" si="93">AS250+0.0625</f>
        <v>22.6875</v>
      </c>
      <c r="AT251" s="214">
        <f t="shared" si="93"/>
        <v>27.0625</v>
      </c>
      <c r="AU251" s="135">
        <f t="shared" si="93"/>
        <v>44.0625</v>
      </c>
      <c r="AV251" s="91"/>
      <c r="AW251" s="130">
        <f t="shared" ref="AW251:AX266" si="94">AW250+0.0625</f>
        <v>22.0625</v>
      </c>
      <c r="AX251" s="130">
        <f t="shared" si="94"/>
        <v>26.0625</v>
      </c>
      <c r="AY251" s="91"/>
      <c r="AZ251" s="215">
        <f t="shared" ref="AZ251:BA266" si="95">AZ250+0.0625</f>
        <v>29.0625</v>
      </c>
      <c r="BA251" s="215">
        <f t="shared" si="95"/>
        <v>26.0625</v>
      </c>
      <c r="BB251" s="91"/>
      <c r="BC251" s="400">
        <f t="shared" ref="BC251:BD266" si="96">BC250+0.0625</f>
        <v>22.0625</v>
      </c>
      <c r="BD251" s="400">
        <f t="shared" si="96"/>
        <v>32.0625</v>
      </c>
    </row>
    <row r="252" spans="42:56" ht="15" x14ac:dyDescent="0.25">
      <c r="AP252" s="213">
        <f t="shared" si="92"/>
        <v>28.125</v>
      </c>
      <c r="AQ252" s="213">
        <f t="shared" si="92"/>
        <v>56.125</v>
      </c>
      <c r="AR252" s="91"/>
      <c r="AS252" s="214">
        <f t="shared" si="93"/>
        <v>22.75</v>
      </c>
      <c r="AT252" s="214">
        <f t="shared" si="93"/>
        <v>27.125</v>
      </c>
      <c r="AU252" s="135">
        <f t="shared" si="93"/>
        <v>44.125</v>
      </c>
      <c r="AV252" s="91"/>
      <c r="AW252" s="130">
        <f t="shared" si="94"/>
        <v>22.125</v>
      </c>
      <c r="AX252" s="130">
        <f t="shared" si="94"/>
        <v>26.125</v>
      </c>
      <c r="AY252" s="91"/>
      <c r="AZ252" s="215">
        <f t="shared" si="95"/>
        <v>29.125</v>
      </c>
      <c r="BA252" s="215">
        <f t="shared" si="95"/>
        <v>26.125</v>
      </c>
      <c r="BB252" s="91"/>
      <c r="BC252" s="400">
        <f t="shared" si="96"/>
        <v>22.125</v>
      </c>
      <c r="BD252" s="400">
        <f t="shared" si="96"/>
        <v>32.125</v>
      </c>
    </row>
    <row r="253" spans="42:56" ht="15" x14ac:dyDescent="0.25">
      <c r="AP253" s="213">
        <f t="shared" si="92"/>
        <v>28.1875</v>
      </c>
      <c r="AQ253" s="213">
        <f t="shared" si="92"/>
        <v>56.1875</v>
      </c>
      <c r="AR253" s="91"/>
      <c r="AS253" s="214">
        <f t="shared" si="93"/>
        <v>22.8125</v>
      </c>
      <c r="AT253" s="214">
        <f t="shared" si="93"/>
        <v>27.1875</v>
      </c>
      <c r="AU253" s="135">
        <f t="shared" si="93"/>
        <v>44.1875</v>
      </c>
      <c r="AV253" s="91"/>
      <c r="AW253" s="130">
        <f t="shared" si="94"/>
        <v>22.1875</v>
      </c>
      <c r="AX253" s="130">
        <f t="shared" si="94"/>
        <v>26.1875</v>
      </c>
      <c r="AY253" s="91"/>
      <c r="AZ253" s="215">
        <f t="shared" si="95"/>
        <v>29.1875</v>
      </c>
      <c r="BA253" s="215">
        <f t="shared" si="95"/>
        <v>26.1875</v>
      </c>
      <c r="BB253" s="91"/>
      <c r="BC253" s="400">
        <f t="shared" si="96"/>
        <v>22.1875</v>
      </c>
      <c r="BD253" s="400">
        <f t="shared" si="96"/>
        <v>32.1875</v>
      </c>
    </row>
    <row r="254" spans="42:56" ht="15" x14ac:dyDescent="0.25">
      <c r="AP254" s="213">
        <f t="shared" si="92"/>
        <v>28.25</v>
      </c>
      <c r="AQ254" s="213">
        <f t="shared" si="92"/>
        <v>56.25</v>
      </c>
      <c r="AR254" s="91"/>
      <c r="AS254" s="214">
        <f t="shared" si="93"/>
        <v>22.875</v>
      </c>
      <c r="AT254" s="214">
        <f t="shared" si="93"/>
        <v>27.25</v>
      </c>
      <c r="AU254" s="135">
        <f t="shared" si="93"/>
        <v>44.25</v>
      </c>
      <c r="AV254" s="91"/>
      <c r="AW254" s="130">
        <f t="shared" si="94"/>
        <v>22.25</v>
      </c>
      <c r="AX254" s="130">
        <f t="shared" si="94"/>
        <v>26.25</v>
      </c>
      <c r="AY254" s="91"/>
      <c r="AZ254" s="215">
        <f t="shared" si="95"/>
        <v>29.25</v>
      </c>
      <c r="BA254" s="215">
        <f t="shared" si="95"/>
        <v>26.25</v>
      </c>
      <c r="BB254" s="91"/>
      <c r="BC254" s="400">
        <f t="shared" si="96"/>
        <v>22.25</v>
      </c>
      <c r="BD254" s="400">
        <f t="shared" si="96"/>
        <v>32.25</v>
      </c>
    </row>
    <row r="255" spans="42:56" ht="15" x14ac:dyDescent="0.25">
      <c r="AP255" s="213">
        <f t="shared" si="92"/>
        <v>28.3125</v>
      </c>
      <c r="AQ255" s="213">
        <f t="shared" si="92"/>
        <v>56.3125</v>
      </c>
      <c r="AR255" s="91"/>
      <c r="AS255" s="214">
        <f t="shared" si="93"/>
        <v>22.9375</v>
      </c>
      <c r="AT255" s="214">
        <f t="shared" si="93"/>
        <v>27.3125</v>
      </c>
      <c r="AU255" s="135">
        <f t="shared" si="93"/>
        <v>44.3125</v>
      </c>
      <c r="AV255" s="91"/>
      <c r="AW255" s="130">
        <f t="shared" si="94"/>
        <v>22.3125</v>
      </c>
      <c r="AX255" s="130">
        <f t="shared" si="94"/>
        <v>26.3125</v>
      </c>
      <c r="AY255" s="91"/>
      <c r="AZ255" s="215">
        <f t="shared" si="95"/>
        <v>29.3125</v>
      </c>
      <c r="BA255" s="215">
        <f t="shared" si="95"/>
        <v>26.3125</v>
      </c>
      <c r="BB255" s="91"/>
      <c r="BC255" s="400">
        <f t="shared" si="96"/>
        <v>22.3125</v>
      </c>
      <c r="BD255" s="400">
        <f t="shared" si="96"/>
        <v>32.3125</v>
      </c>
    </row>
    <row r="256" spans="42:56" ht="15" x14ac:dyDescent="0.25">
      <c r="AP256" s="213">
        <f t="shared" si="92"/>
        <v>28.375</v>
      </c>
      <c r="AQ256" s="213">
        <f t="shared" si="92"/>
        <v>56.375</v>
      </c>
      <c r="AR256" s="91"/>
      <c r="AS256" s="214">
        <f t="shared" si="93"/>
        <v>23</v>
      </c>
      <c r="AT256" s="214">
        <f t="shared" si="93"/>
        <v>27.375</v>
      </c>
      <c r="AU256" s="135">
        <f t="shared" si="93"/>
        <v>44.375</v>
      </c>
      <c r="AV256" s="91"/>
      <c r="AW256" s="130">
        <f t="shared" si="94"/>
        <v>22.375</v>
      </c>
      <c r="AX256" s="130">
        <f t="shared" si="94"/>
        <v>26.375</v>
      </c>
      <c r="AY256" s="91"/>
      <c r="AZ256" s="215">
        <f t="shared" si="95"/>
        <v>29.375</v>
      </c>
      <c r="BA256" s="215">
        <f t="shared" si="95"/>
        <v>26.375</v>
      </c>
      <c r="BB256" s="91"/>
      <c r="BC256" s="400">
        <f t="shared" si="96"/>
        <v>22.375</v>
      </c>
      <c r="BD256" s="400">
        <f t="shared" si="96"/>
        <v>32.375</v>
      </c>
    </row>
    <row r="257" spans="42:56" ht="15" x14ac:dyDescent="0.25">
      <c r="AP257" s="213">
        <f t="shared" si="92"/>
        <v>28.4375</v>
      </c>
      <c r="AQ257" s="213">
        <f t="shared" si="92"/>
        <v>56.4375</v>
      </c>
      <c r="AR257" s="91"/>
      <c r="AS257" s="214">
        <f t="shared" si="93"/>
        <v>23.0625</v>
      </c>
      <c r="AT257" s="214">
        <f t="shared" si="93"/>
        <v>27.4375</v>
      </c>
      <c r="AU257" s="135">
        <f t="shared" si="93"/>
        <v>44.4375</v>
      </c>
      <c r="AV257" s="91"/>
      <c r="AW257" s="130">
        <f t="shared" si="94"/>
        <v>22.4375</v>
      </c>
      <c r="AX257" s="130">
        <f t="shared" si="94"/>
        <v>26.4375</v>
      </c>
      <c r="AY257" s="91"/>
      <c r="AZ257" s="215">
        <f t="shared" si="95"/>
        <v>29.4375</v>
      </c>
      <c r="BA257" s="215">
        <f t="shared" si="95"/>
        <v>26.4375</v>
      </c>
      <c r="BB257" s="91"/>
      <c r="BC257" s="400">
        <f t="shared" si="96"/>
        <v>22.4375</v>
      </c>
      <c r="BD257" s="400">
        <f t="shared" si="96"/>
        <v>32.4375</v>
      </c>
    </row>
    <row r="258" spans="42:56" ht="15" x14ac:dyDescent="0.25">
      <c r="AP258" s="213">
        <f t="shared" si="92"/>
        <v>28.5</v>
      </c>
      <c r="AQ258" s="213">
        <f t="shared" si="92"/>
        <v>56.5</v>
      </c>
      <c r="AR258" s="91"/>
      <c r="AS258" s="214">
        <f t="shared" si="93"/>
        <v>23.125</v>
      </c>
      <c r="AT258" s="214">
        <f t="shared" si="93"/>
        <v>27.5</v>
      </c>
      <c r="AU258" s="135">
        <f t="shared" si="93"/>
        <v>44.5</v>
      </c>
      <c r="AV258" s="91"/>
      <c r="AW258" s="130">
        <f t="shared" si="94"/>
        <v>22.5</v>
      </c>
      <c r="AX258" s="130">
        <f t="shared" si="94"/>
        <v>26.5</v>
      </c>
      <c r="AY258" s="91"/>
      <c r="AZ258" s="215">
        <f t="shared" si="95"/>
        <v>29.5</v>
      </c>
      <c r="BA258" s="215">
        <f t="shared" si="95"/>
        <v>26.5</v>
      </c>
      <c r="BB258" s="91"/>
      <c r="BC258" s="400">
        <f t="shared" si="96"/>
        <v>22.5</v>
      </c>
      <c r="BD258" s="400">
        <f t="shared" si="96"/>
        <v>32.5</v>
      </c>
    </row>
    <row r="259" spans="42:56" ht="15" x14ac:dyDescent="0.25">
      <c r="AP259" s="213">
        <f t="shared" si="92"/>
        <v>28.5625</v>
      </c>
      <c r="AQ259" s="213">
        <f t="shared" si="92"/>
        <v>56.5625</v>
      </c>
      <c r="AR259" s="91"/>
      <c r="AS259" s="214">
        <f t="shared" si="93"/>
        <v>23.1875</v>
      </c>
      <c r="AT259" s="214">
        <f t="shared" si="93"/>
        <v>27.5625</v>
      </c>
      <c r="AU259" s="135">
        <f t="shared" si="93"/>
        <v>44.5625</v>
      </c>
      <c r="AV259" s="91"/>
      <c r="AW259" s="130">
        <f t="shared" si="94"/>
        <v>22.5625</v>
      </c>
      <c r="AX259" s="130">
        <f t="shared" si="94"/>
        <v>26.5625</v>
      </c>
      <c r="AY259" s="91"/>
      <c r="AZ259" s="215">
        <f t="shared" si="95"/>
        <v>29.5625</v>
      </c>
      <c r="BA259" s="215">
        <f t="shared" si="95"/>
        <v>26.5625</v>
      </c>
      <c r="BB259" s="91"/>
      <c r="BC259" s="400">
        <f t="shared" si="96"/>
        <v>22.5625</v>
      </c>
      <c r="BD259" s="400">
        <f t="shared" si="96"/>
        <v>32.5625</v>
      </c>
    </row>
    <row r="260" spans="42:56" ht="15" x14ac:dyDescent="0.25">
      <c r="AP260" s="213">
        <f t="shared" si="92"/>
        <v>28.625</v>
      </c>
      <c r="AQ260" s="213">
        <f t="shared" si="92"/>
        <v>56.625</v>
      </c>
      <c r="AR260" s="91"/>
      <c r="AS260" s="214">
        <f t="shared" si="93"/>
        <v>23.25</v>
      </c>
      <c r="AT260" s="214">
        <f t="shared" si="93"/>
        <v>27.625</v>
      </c>
      <c r="AU260" s="135">
        <f t="shared" si="93"/>
        <v>44.625</v>
      </c>
      <c r="AV260" s="91"/>
      <c r="AW260" s="130">
        <f t="shared" si="94"/>
        <v>22.625</v>
      </c>
      <c r="AX260" s="130">
        <f t="shared" si="94"/>
        <v>26.625</v>
      </c>
      <c r="AY260" s="91"/>
      <c r="AZ260" s="215">
        <f t="shared" si="95"/>
        <v>29.625</v>
      </c>
      <c r="BA260" s="215">
        <f t="shared" si="95"/>
        <v>26.625</v>
      </c>
      <c r="BB260" s="91"/>
      <c r="BC260" s="400">
        <f t="shared" si="96"/>
        <v>22.625</v>
      </c>
      <c r="BD260" s="400">
        <f t="shared" si="96"/>
        <v>32.625</v>
      </c>
    </row>
    <row r="261" spans="42:56" ht="15" x14ac:dyDescent="0.25">
      <c r="AP261" s="213">
        <f t="shared" si="92"/>
        <v>28.6875</v>
      </c>
      <c r="AQ261" s="213">
        <f t="shared" si="92"/>
        <v>56.6875</v>
      </c>
      <c r="AR261" s="91"/>
      <c r="AS261" s="214">
        <f t="shared" si="93"/>
        <v>23.3125</v>
      </c>
      <c r="AT261" s="214">
        <f t="shared" si="93"/>
        <v>27.6875</v>
      </c>
      <c r="AU261" s="135">
        <f t="shared" si="93"/>
        <v>44.6875</v>
      </c>
      <c r="AV261" s="91"/>
      <c r="AW261" s="130">
        <f t="shared" si="94"/>
        <v>22.6875</v>
      </c>
      <c r="AX261" s="130">
        <f t="shared" si="94"/>
        <v>26.6875</v>
      </c>
      <c r="AY261" s="91"/>
      <c r="AZ261" s="215">
        <f t="shared" si="95"/>
        <v>29.6875</v>
      </c>
      <c r="BA261" s="215">
        <f t="shared" si="95"/>
        <v>26.6875</v>
      </c>
      <c r="BB261" s="91"/>
      <c r="BC261" s="400">
        <f t="shared" si="96"/>
        <v>22.6875</v>
      </c>
      <c r="BD261" s="400">
        <f t="shared" si="96"/>
        <v>32.6875</v>
      </c>
    </row>
    <row r="262" spans="42:56" ht="15" x14ac:dyDescent="0.25">
      <c r="AP262" s="213">
        <f t="shared" si="92"/>
        <v>28.75</v>
      </c>
      <c r="AQ262" s="213">
        <f t="shared" si="92"/>
        <v>56.75</v>
      </c>
      <c r="AR262" s="91"/>
      <c r="AS262" s="214">
        <f t="shared" si="93"/>
        <v>23.375</v>
      </c>
      <c r="AT262" s="214">
        <f t="shared" si="93"/>
        <v>27.75</v>
      </c>
      <c r="AU262" s="135">
        <f t="shared" si="93"/>
        <v>44.75</v>
      </c>
      <c r="AV262" s="91"/>
      <c r="AW262" s="130">
        <f t="shared" si="94"/>
        <v>22.75</v>
      </c>
      <c r="AX262" s="130">
        <f t="shared" si="94"/>
        <v>26.75</v>
      </c>
      <c r="AY262" s="91"/>
      <c r="AZ262" s="215">
        <f t="shared" si="95"/>
        <v>29.75</v>
      </c>
      <c r="BA262" s="215">
        <f t="shared" si="95"/>
        <v>26.75</v>
      </c>
      <c r="BB262" s="91"/>
      <c r="BC262" s="400">
        <f t="shared" si="96"/>
        <v>22.75</v>
      </c>
      <c r="BD262" s="400">
        <f t="shared" si="96"/>
        <v>32.75</v>
      </c>
    </row>
    <row r="263" spans="42:56" ht="15" x14ac:dyDescent="0.25">
      <c r="AP263" s="213">
        <f t="shared" si="92"/>
        <v>28.8125</v>
      </c>
      <c r="AQ263" s="213">
        <f t="shared" si="92"/>
        <v>56.8125</v>
      </c>
      <c r="AR263" s="91"/>
      <c r="AS263" s="214">
        <f t="shared" si="93"/>
        <v>23.4375</v>
      </c>
      <c r="AT263" s="214">
        <f t="shared" si="93"/>
        <v>27.8125</v>
      </c>
      <c r="AU263" s="135">
        <f t="shared" si="93"/>
        <v>44.8125</v>
      </c>
      <c r="AV263" s="91"/>
      <c r="AW263" s="130">
        <f t="shared" si="94"/>
        <v>22.8125</v>
      </c>
      <c r="AX263" s="130">
        <f t="shared" si="94"/>
        <v>26.8125</v>
      </c>
      <c r="AY263" s="91"/>
      <c r="AZ263" s="215">
        <f t="shared" si="95"/>
        <v>29.8125</v>
      </c>
      <c r="BA263" s="215">
        <f t="shared" si="95"/>
        <v>26.8125</v>
      </c>
      <c r="BB263" s="91"/>
      <c r="BC263" s="400">
        <f t="shared" si="96"/>
        <v>22.8125</v>
      </c>
      <c r="BD263" s="400">
        <f t="shared" si="96"/>
        <v>32.8125</v>
      </c>
    </row>
    <row r="264" spans="42:56" ht="15" x14ac:dyDescent="0.25">
      <c r="AP264" s="213">
        <f t="shared" si="92"/>
        <v>28.875</v>
      </c>
      <c r="AQ264" s="213">
        <f t="shared" si="92"/>
        <v>56.875</v>
      </c>
      <c r="AR264" s="91"/>
      <c r="AS264" s="214">
        <f t="shared" si="93"/>
        <v>23.5</v>
      </c>
      <c r="AT264" s="214">
        <f t="shared" si="93"/>
        <v>27.875</v>
      </c>
      <c r="AU264" s="135">
        <f t="shared" si="93"/>
        <v>44.875</v>
      </c>
      <c r="AV264" s="91"/>
      <c r="AW264" s="130">
        <f t="shared" si="94"/>
        <v>22.875</v>
      </c>
      <c r="AX264" s="130">
        <f t="shared" si="94"/>
        <v>26.875</v>
      </c>
      <c r="AY264" s="91"/>
      <c r="AZ264" s="215">
        <f t="shared" si="95"/>
        <v>29.875</v>
      </c>
      <c r="BA264" s="215">
        <f t="shared" si="95"/>
        <v>26.875</v>
      </c>
      <c r="BB264" s="91"/>
      <c r="BC264" s="400">
        <f t="shared" si="96"/>
        <v>22.875</v>
      </c>
      <c r="BD264" s="400">
        <f t="shared" si="96"/>
        <v>32.875</v>
      </c>
    </row>
    <row r="265" spans="42:56" ht="15" x14ac:dyDescent="0.25">
      <c r="AP265" s="213">
        <f t="shared" si="92"/>
        <v>28.9375</v>
      </c>
      <c r="AQ265" s="213">
        <f t="shared" si="92"/>
        <v>56.9375</v>
      </c>
      <c r="AR265" s="91"/>
      <c r="AS265" s="214">
        <f t="shared" si="93"/>
        <v>23.5625</v>
      </c>
      <c r="AT265" s="214">
        <f t="shared" si="93"/>
        <v>27.9375</v>
      </c>
      <c r="AU265" s="135">
        <f t="shared" si="93"/>
        <v>44.9375</v>
      </c>
      <c r="AV265" s="91"/>
      <c r="AW265" s="130">
        <f t="shared" si="94"/>
        <v>22.9375</v>
      </c>
      <c r="AX265" s="130">
        <f t="shared" si="94"/>
        <v>26.9375</v>
      </c>
      <c r="AY265" s="91"/>
      <c r="AZ265" s="215">
        <f t="shared" si="95"/>
        <v>29.9375</v>
      </c>
      <c r="BA265" s="215">
        <f t="shared" si="95"/>
        <v>26.9375</v>
      </c>
      <c r="BB265" s="91"/>
      <c r="BC265" s="400">
        <f t="shared" si="96"/>
        <v>22.9375</v>
      </c>
      <c r="BD265" s="400">
        <f t="shared" si="96"/>
        <v>32.9375</v>
      </c>
    </row>
    <row r="266" spans="42:56" ht="15" x14ac:dyDescent="0.25">
      <c r="AP266" s="213">
        <f t="shared" si="92"/>
        <v>29</v>
      </c>
      <c r="AQ266" s="213">
        <f t="shared" si="92"/>
        <v>57</v>
      </c>
      <c r="AR266" s="91"/>
      <c r="AS266" s="214">
        <f t="shared" si="93"/>
        <v>23.625</v>
      </c>
      <c r="AT266" s="214">
        <f t="shared" si="93"/>
        <v>28</v>
      </c>
      <c r="AU266" s="135">
        <f t="shared" si="93"/>
        <v>45</v>
      </c>
      <c r="AV266" s="91"/>
      <c r="AW266" s="130">
        <f t="shared" si="94"/>
        <v>23</v>
      </c>
      <c r="AX266" s="130">
        <f t="shared" si="94"/>
        <v>27</v>
      </c>
      <c r="AY266" s="91"/>
      <c r="AZ266" s="215">
        <f t="shared" si="95"/>
        <v>30</v>
      </c>
      <c r="BA266" s="215">
        <f t="shared" si="95"/>
        <v>27</v>
      </c>
      <c r="BB266" s="91"/>
      <c r="BC266" s="400">
        <f t="shared" si="96"/>
        <v>23</v>
      </c>
      <c r="BD266" s="400">
        <f t="shared" si="96"/>
        <v>33</v>
      </c>
    </row>
    <row r="267" spans="42:56" ht="15" x14ac:dyDescent="0.25">
      <c r="AP267" s="213">
        <f t="shared" ref="AP267:AQ282" si="97">AP266+0.0625</f>
        <v>29.0625</v>
      </c>
      <c r="AQ267" s="213">
        <f t="shared" si="97"/>
        <v>57.0625</v>
      </c>
      <c r="AR267" s="91"/>
      <c r="AS267" s="214">
        <f t="shared" ref="AS267:AU282" si="98">AS266+0.0625</f>
        <v>23.6875</v>
      </c>
      <c r="AT267" s="214">
        <f t="shared" si="98"/>
        <v>28.0625</v>
      </c>
      <c r="AU267" s="135">
        <f t="shared" si="98"/>
        <v>45.0625</v>
      </c>
      <c r="AV267" s="91"/>
      <c r="AW267" s="130">
        <f t="shared" ref="AW267:AX282" si="99">AW266+0.0625</f>
        <v>23.0625</v>
      </c>
      <c r="AX267" s="130">
        <f t="shared" si="99"/>
        <v>27.0625</v>
      </c>
      <c r="AY267" s="91"/>
      <c r="AZ267" s="215">
        <f t="shared" ref="AZ267:BA282" si="100">AZ266+0.0625</f>
        <v>30.0625</v>
      </c>
      <c r="BA267" s="215">
        <f t="shared" si="100"/>
        <v>27.0625</v>
      </c>
      <c r="BB267" s="91"/>
      <c r="BC267" s="400">
        <f t="shared" ref="BC267:BD282" si="101">BC266+0.0625</f>
        <v>23.0625</v>
      </c>
      <c r="BD267" s="400">
        <f t="shared" si="101"/>
        <v>33.0625</v>
      </c>
    </row>
    <row r="268" spans="42:56" ht="15" x14ac:dyDescent="0.25">
      <c r="AP268" s="213">
        <f t="shared" si="97"/>
        <v>29.125</v>
      </c>
      <c r="AQ268" s="213">
        <f t="shared" si="97"/>
        <v>57.125</v>
      </c>
      <c r="AR268" s="91"/>
      <c r="AS268" s="214">
        <f t="shared" si="98"/>
        <v>23.75</v>
      </c>
      <c r="AT268" s="214">
        <f t="shared" si="98"/>
        <v>28.125</v>
      </c>
      <c r="AU268" s="135">
        <f t="shared" si="98"/>
        <v>45.125</v>
      </c>
      <c r="AV268" s="91"/>
      <c r="AW268" s="130">
        <f t="shared" si="99"/>
        <v>23.125</v>
      </c>
      <c r="AX268" s="130">
        <f t="shared" si="99"/>
        <v>27.125</v>
      </c>
      <c r="AY268" s="91"/>
      <c r="AZ268" s="215">
        <f t="shared" si="100"/>
        <v>30.125</v>
      </c>
      <c r="BA268" s="215">
        <f t="shared" si="100"/>
        <v>27.125</v>
      </c>
      <c r="BB268" s="91"/>
      <c r="BC268" s="400">
        <f t="shared" si="101"/>
        <v>23.125</v>
      </c>
      <c r="BD268" s="400">
        <f t="shared" si="101"/>
        <v>33.125</v>
      </c>
    </row>
    <row r="269" spans="42:56" ht="15" x14ac:dyDescent="0.25">
      <c r="AP269" s="213">
        <f t="shared" si="97"/>
        <v>29.1875</v>
      </c>
      <c r="AQ269" s="213">
        <f t="shared" si="97"/>
        <v>57.1875</v>
      </c>
      <c r="AR269" s="91"/>
      <c r="AS269" s="214">
        <f t="shared" si="98"/>
        <v>23.8125</v>
      </c>
      <c r="AT269" s="214">
        <f t="shared" si="98"/>
        <v>28.1875</v>
      </c>
      <c r="AU269" s="135">
        <f t="shared" si="98"/>
        <v>45.1875</v>
      </c>
      <c r="AV269" s="91"/>
      <c r="AW269" s="130">
        <f t="shared" si="99"/>
        <v>23.1875</v>
      </c>
      <c r="AX269" s="130">
        <f t="shared" si="99"/>
        <v>27.1875</v>
      </c>
      <c r="AY269" s="91"/>
      <c r="AZ269" s="215">
        <f t="shared" si="100"/>
        <v>30.1875</v>
      </c>
      <c r="BA269" s="215">
        <f t="shared" si="100"/>
        <v>27.1875</v>
      </c>
      <c r="BB269" s="91"/>
      <c r="BC269" s="400">
        <f t="shared" si="101"/>
        <v>23.1875</v>
      </c>
      <c r="BD269" s="400">
        <f t="shared" si="101"/>
        <v>33.1875</v>
      </c>
    </row>
    <row r="270" spans="42:56" ht="15" x14ac:dyDescent="0.25">
      <c r="AP270" s="213">
        <f t="shared" si="97"/>
        <v>29.25</v>
      </c>
      <c r="AQ270" s="213">
        <f t="shared" si="97"/>
        <v>57.25</v>
      </c>
      <c r="AR270" s="91"/>
      <c r="AS270" s="214">
        <f t="shared" si="98"/>
        <v>23.875</v>
      </c>
      <c r="AT270" s="214">
        <f t="shared" si="98"/>
        <v>28.25</v>
      </c>
      <c r="AU270" s="135">
        <f t="shared" si="98"/>
        <v>45.25</v>
      </c>
      <c r="AV270" s="91"/>
      <c r="AW270" s="130">
        <f t="shared" si="99"/>
        <v>23.25</v>
      </c>
      <c r="AX270" s="130">
        <f t="shared" si="99"/>
        <v>27.25</v>
      </c>
      <c r="AY270" s="91"/>
      <c r="AZ270" s="215">
        <f t="shared" si="100"/>
        <v>30.25</v>
      </c>
      <c r="BA270" s="215">
        <f t="shared" si="100"/>
        <v>27.25</v>
      </c>
      <c r="BB270" s="91"/>
      <c r="BC270" s="400">
        <f t="shared" si="101"/>
        <v>23.25</v>
      </c>
      <c r="BD270" s="400">
        <f t="shared" si="101"/>
        <v>33.25</v>
      </c>
    </row>
    <row r="271" spans="42:56" ht="15" x14ac:dyDescent="0.25">
      <c r="AP271" s="213">
        <f t="shared" si="97"/>
        <v>29.3125</v>
      </c>
      <c r="AQ271" s="213">
        <f t="shared" si="97"/>
        <v>57.3125</v>
      </c>
      <c r="AR271" s="91"/>
      <c r="AS271" s="214">
        <f t="shared" si="98"/>
        <v>23.9375</v>
      </c>
      <c r="AT271" s="214">
        <f t="shared" si="98"/>
        <v>28.3125</v>
      </c>
      <c r="AU271" s="135">
        <f t="shared" si="98"/>
        <v>45.3125</v>
      </c>
      <c r="AV271" s="91"/>
      <c r="AW271" s="130">
        <f t="shared" si="99"/>
        <v>23.3125</v>
      </c>
      <c r="AX271" s="130">
        <f t="shared" si="99"/>
        <v>27.3125</v>
      </c>
      <c r="AY271" s="91"/>
      <c r="AZ271" s="215">
        <f t="shared" si="100"/>
        <v>30.3125</v>
      </c>
      <c r="BA271" s="215">
        <f t="shared" si="100"/>
        <v>27.3125</v>
      </c>
      <c r="BB271" s="91"/>
      <c r="BC271" s="400">
        <f t="shared" si="101"/>
        <v>23.3125</v>
      </c>
      <c r="BD271" s="400">
        <f t="shared" si="101"/>
        <v>33.3125</v>
      </c>
    </row>
    <row r="272" spans="42:56" ht="15" x14ac:dyDescent="0.25">
      <c r="AP272" s="213">
        <f t="shared" si="97"/>
        <v>29.375</v>
      </c>
      <c r="AQ272" s="213">
        <f t="shared" si="97"/>
        <v>57.375</v>
      </c>
      <c r="AR272" s="91"/>
      <c r="AS272" s="214">
        <f t="shared" si="98"/>
        <v>24</v>
      </c>
      <c r="AT272" s="214">
        <f t="shared" si="98"/>
        <v>28.375</v>
      </c>
      <c r="AU272" s="135">
        <f t="shared" si="98"/>
        <v>45.375</v>
      </c>
      <c r="AV272" s="91"/>
      <c r="AW272" s="130">
        <f t="shared" si="99"/>
        <v>23.375</v>
      </c>
      <c r="AX272" s="130">
        <f t="shared" si="99"/>
        <v>27.375</v>
      </c>
      <c r="AY272" s="91"/>
      <c r="AZ272" s="215">
        <f t="shared" si="100"/>
        <v>30.375</v>
      </c>
      <c r="BA272" s="215">
        <f t="shared" si="100"/>
        <v>27.375</v>
      </c>
      <c r="BB272" s="91"/>
      <c r="BC272" s="400">
        <f t="shared" si="101"/>
        <v>23.375</v>
      </c>
      <c r="BD272" s="400">
        <f t="shared" si="101"/>
        <v>33.375</v>
      </c>
    </row>
    <row r="273" spans="42:56" ht="15" x14ac:dyDescent="0.25">
      <c r="AP273" s="213">
        <f t="shared" si="97"/>
        <v>29.4375</v>
      </c>
      <c r="AQ273" s="213">
        <f t="shared" si="97"/>
        <v>57.4375</v>
      </c>
      <c r="AR273" s="91"/>
      <c r="AS273" s="214">
        <f t="shared" si="98"/>
        <v>24.0625</v>
      </c>
      <c r="AT273" s="214">
        <f t="shared" si="98"/>
        <v>28.4375</v>
      </c>
      <c r="AU273" s="135">
        <f t="shared" si="98"/>
        <v>45.4375</v>
      </c>
      <c r="AV273" s="91"/>
      <c r="AW273" s="130">
        <f t="shared" si="99"/>
        <v>23.4375</v>
      </c>
      <c r="AX273" s="130">
        <f t="shared" si="99"/>
        <v>27.4375</v>
      </c>
      <c r="AY273" s="91"/>
      <c r="AZ273" s="215">
        <f t="shared" si="100"/>
        <v>30.4375</v>
      </c>
      <c r="BA273" s="215">
        <f t="shared" si="100"/>
        <v>27.4375</v>
      </c>
      <c r="BB273" s="91"/>
      <c r="BC273" s="400">
        <f t="shared" si="101"/>
        <v>23.4375</v>
      </c>
      <c r="BD273" s="400">
        <f t="shared" si="101"/>
        <v>33.4375</v>
      </c>
    </row>
    <row r="274" spans="42:56" ht="15" x14ac:dyDescent="0.25">
      <c r="AP274" s="213">
        <f t="shared" si="97"/>
        <v>29.5</v>
      </c>
      <c r="AQ274" s="213">
        <f t="shared" si="97"/>
        <v>57.5</v>
      </c>
      <c r="AR274" s="91"/>
      <c r="AS274" s="214">
        <f t="shared" si="98"/>
        <v>24.125</v>
      </c>
      <c r="AT274" s="214">
        <f t="shared" si="98"/>
        <v>28.5</v>
      </c>
      <c r="AU274" s="135">
        <f t="shared" si="98"/>
        <v>45.5</v>
      </c>
      <c r="AV274" s="91"/>
      <c r="AW274" s="130">
        <f t="shared" si="99"/>
        <v>23.5</v>
      </c>
      <c r="AX274" s="130">
        <f t="shared" si="99"/>
        <v>27.5</v>
      </c>
      <c r="AY274" s="91"/>
      <c r="AZ274" s="215">
        <f t="shared" si="100"/>
        <v>30.5</v>
      </c>
      <c r="BA274" s="215">
        <f t="shared" si="100"/>
        <v>27.5</v>
      </c>
      <c r="BB274" s="91"/>
      <c r="BC274" s="400">
        <f t="shared" si="101"/>
        <v>23.5</v>
      </c>
      <c r="BD274" s="400">
        <f t="shared" si="101"/>
        <v>33.5</v>
      </c>
    </row>
    <row r="275" spans="42:56" ht="15" x14ac:dyDescent="0.25">
      <c r="AP275" s="213">
        <f t="shared" si="97"/>
        <v>29.5625</v>
      </c>
      <c r="AQ275" s="213">
        <f t="shared" si="97"/>
        <v>57.5625</v>
      </c>
      <c r="AR275" s="91"/>
      <c r="AS275" s="214">
        <f t="shared" si="98"/>
        <v>24.1875</v>
      </c>
      <c r="AT275" s="214">
        <f t="shared" si="98"/>
        <v>28.5625</v>
      </c>
      <c r="AU275" s="135">
        <f t="shared" si="98"/>
        <v>45.5625</v>
      </c>
      <c r="AV275" s="91"/>
      <c r="AW275" s="130">
        <f t="shared" si="99"/>
        <v>23.5625</v>
      </c>
      <c r="AX275" s="130">
        <f t="shared" si="99"/>
        <v>27.5625</v>
      </c>
      <c r="AY275" s="91"/>
      <c r="AZ275" s="215">
        <f t="shared" si="100"/>
        <v>30.5625</v>
      </c>
      <c r="BA275" s="215">
        <f t="shared" si="100"/>
        <v>27.5625</v>
      </c>
      <c r="BB275" s="91"/>
      <c r="BC275" s="400">
        <f t="shared" si="101"/>
        <v>23.5625</v>
      </c>
      <c r="BD275" s="400">
        <f t="shared" si="101"/>
        <v>33.5625</v>
      </c>
    </row>
    <row r="276" spans="42:56" ht="15" x14ac:dyDescent="0.25">
      <c r="AP276" s="213">
        <f t="shared" si="97"/>
        <v>29.625</v>
      </c>
      <c r="AQ276" s="213">
        <f t="shared" si="97"/>
        <v>57.625</v>
      </c>
      <c r="AR276" s="91"/>
      <c r="AS276" s="214">
        <f t="shared" si="98"/>
        <v>24.25</v>
      </c>
      <c r="AT276" s="214">
        <f t="shared" si="98"/>
        <v>28.625</v>
      </c>
      <c r="AU276" s="135">
        <f t="shared" si="98"/>
        <v>45.625</v>
      </c>
      <c r="AV276" s="91"/>
      <c r="AW276" s="130">
        <f t="shared" si="99"/>
        <v>23.625</v>
      </c>
      <c r="AX276" s="130">
        <f t="shared" si="99"/>
        <v>27.625</v>
      </c>
      <c r="AY276" s="91"/>
      <c r="AZ276" s="215">
        <f t="shared" si="100"/>
        <v>30.625</v>
      </c>
      <c r="BA276" s="215">
        <f t="shared" si="100"/>
        <v>27.625</v>
      </c>
      <c r="BB276" s="91"/>
      <c r="BC276" s="400">
        <f t="shared" si="101"/>
        <v>23.625</v>
      </c>
      <c r="BD276" s="400">
        <f t="shared" si="101"/>
        <v>33.625</v>
      </c>
    </row>
    <row r="277" spans="42:56" ht="15" x14ac:dyDescent="0.25">
      <c r="AP277" s="213">
        <f t="shared" si="97"/>
        <v>29.6875</v>
      </c>
      <c r="AQ277" s="213">
        <f t="shared" si="97"/>
        <v>57.6875</v>
      </c>
      <c r="AR277" s="91"/>
      <c r="AS277" s="214">
        <f t="shared" si="98"/>
        <v>24.3125</v>
      </c>
      <c r="AT277" s="214">
        <f t="shared" si="98"/>
        <v>28.6875</v>
      </c>
      <c r="AU277" s="135">
        <f t="shared" si="98"/>
        <v>45.6875</v>
      </c>
      <c r="AV277" s="91"/>
      <c r="AW277" s="130">
        <f t="shared" si="99"/>
        <v>23.6875</v>
      </c>
      <c r="AX277" s="130">
        <f t="shared" si="99"/>
        <v>27.6875</v>
      </c>
      <c r="AY277" s="91"/>
      <c r="AZ277" s="215">
        <f t="shared" si="100"/>
        <v>30.6875</v>
      </c>
      <c r="BA277" s="215">
        <f t="shared" si="100"/>
        <v>27.6875</v>
      </c>
      <c r="BB277" s="91"/>
      <c r="BC277" s="400">
        <f t="shared" si="101"/>
        <v>23.6875</v>
      </c>
      <c r="BD277" s="400">
        <f t="shared" si="101"/>
        <v>33.6875</v>
      </c>
    </row>
    <row r="278" spans="42:56" ht="15" x14ac:dyDescent="0.25">
      <c r="AP278" s="213">
        <f t="shared" si="97"/>
        <v>29.75</v>
      </c>
      <c r="AQ278" s="213">
        <f t="shared" si="97"/>
        <v>57.75</v>
      </c>
      <c r="AR278" s="91"/>
      <c r="AS278" s="214">
        <f t="shared" si="98"/>
        <v>24.375</v>
      </c>
      <c r="AT278" s="214">
        <f t="shared" si="98"/>
        <v>28.75</v>
      </c>
      <c r="AU278" s="135">
        <f t="shared" si="98"/>
        <v>45.75</v>
      </c>
      <c r="AV278" s="91"/>
      <c r="AW278" s="130">
        <f t="shared" si="99"/>
        <v>23.75</v>
      </c>
      <c r="AX278" s="130">
        <f t="shared" si="99"/>
        <v>27.75</v>
      </c>
      <c r="AY278" s="91"/>
      <c r="AZ278" s="215">
        <f t="shared" si="100"/>
        <v>30.75</v>
      </c>
      <c r="BA278" s="215">
        <f t="shared" si="100"/>
        <v>27.75</v>
      </c>
      <c r="BB278" s="91"/>
      <c r="BC278" s="400">
        <f t="shared" si="101"/>
        <v>23.75</v>
      </c>
      <c r="BD278" s="400">
        <f t="shared" si="101"/>
        <v>33.75</v>
      </c>
    </row>
    <row r="279" spans="42:56" ht="15" x14ac:dyDescent="0.25">
      <c r="AP279" s="213">
        <f t="shared" si="97"/>
        <v>29.8125</v>
      </c>
      <c r="AQ279" s="213">
        <f t="shared" si="97"/>
        <v>57.8125</v>
      </c>
      <c r="AR279" s="91"/>
      <c r="AS279" s="214">
        <f t="shared" si="98"/>
        <v>24.4375</v>
      </c>
      <c r="AT279" s="214">
        <f t="shared" si="98"/>
        <v>28.8125</v>
      </c>
      <c r="AU279" s="135">
        <f t="shared" si="98"/>
        <v>45.8125</v>
      </c>
      <c r="AV279" s="91"/>
      <c r="AW279" s="130">
        <f t="shared" si="99"/>
        <v>23.8125</v>
      </c>
      <c r="AX279" s="130">
        <f t="shared" si="99"/>
        <v>27.8125</v>
      </c>
      <c r="AY279" s="91"/>
      <c r="AZ279" s="215">
        <f t="shared" si="100"/>
        <v>30.8125</v>
      </c>
      <c r="BA279" s="215">
        <f t="shared" si="100"/>
        <v>27.8125</v>
      </c>
      <c r="BB279" s="91"/>
      <c r="BC279" s="400">
        <f t="shared" si="101"/>
        <v>23.8125</v>
      </c>
      <c r="BD279" s="400">
        <f t="shared" si="101"/>
        <v>33.8125</v>
      </c>
    </row>
    <row r="280" spans="42:56" ht="15" x14ac:dyDescent="0.25">
      <c r="AP280" s="213">
        <f t="shared" si="97"/>
        <v>29.875</v>
      </c>
      <c r="AQ280" s="213">
        <f t="shared" si="97"/>
        <v>57.875</v>
      </c>
      <c r="AR280" s="91"/>
      <c r="AS280" s="214">
        <f t="shared" si="98"/>
        <v>24.5</v>
      </c>
      <c r="AT280" s="214">
        <f t="shared" si="98"/>
        <v>28.875</v>
      </c>
      <c r="AU280" s="135">
        <f t="shared" si="98"/>
        <v>45.875</v>
      </c>
      <c r="AV280" s="91"/>
      <c r="AW280" s="130">
        <f t="shared" si="99"/>
        <v>23.875</v>
      </c>
      <c r="AX280" s="130">
        <f t="shared" si="99"/>
        <v>27.875</v>
      </c>
      <c r="AY280" s="91"/>
      <c r="AZ280" s="215">
        <f t="shared" si="100"/>
        <v>30.875</v>
      </c>
      <c r="BA280" s="215">
        <f t="shared" si="100"/>
        <v>27.875</v>
      </c>
      <c r="BB280" s="91"/>
      <c r="BC280" s="400">
        <f t="shared" si="101"/>
        <v>23.875</v>
      </c>
      <c r="BD280" s="400">
        <f t="shared" si="101"/>
        <v>33.875</v>
      </c>
    </row>
    <row r="281" spans="42:56" ht="15" x14ac:dyDescent="0.25">
      <c r="AP281" s="213">
        <f t="shared" si="97"/>
        <v>29.9375</v>
      </c>
      <c r="AQ281" s="213">
        <f t="shared" si="97"/>
        <v>57.9375</v>
      </c>
      <c r="AR281" s="91"/>
      <c r="AS281" s="214">
        <f t="shared" si="98"/>
        <v>24.5625</v>
      </c>
      <c r="AT281" s="214">
        <f t="shared" si="98"/>
        <v>28.9375</v>
      </c>
      <c r="AU281" s="135">
        <f t="shared" si="98"/>
        <v>45.9375</v>
      </c>
      <c r="AV281" s="91"/>
      <c r="AW281" s="130">
        <f t="shared" si="99"/>
        <v>23.9375</v>
      </c>
      <c r="AX281" s="130">
        <f t="shared" si="99"/>
        <v>27.9375</v>
      </c>
      <c r="AY281" s="91"/>
      <c r="AZ281" s="215">
        <f t="shared" si="100"/>
        <v>30.9375</v>
      </c>
      <c r="BA281" s="215">
        <f t="shared" si="100"/>
        <v>27.9375</v>
      </c>
      <c r="BB281" s="91"/>
      <c r="BC281" s="400">
        <f t="shared" si="101"/>
        <v>23.9375</v>
      </c>
      <c r="BD281" s="400">
        <f t="shared" si="101"/>
        <v>33.9375</v>
      </c>
    </row>
    <row r="282" spans="42:56" ht="15" x14ac:dyDescent="0.25">
      <c r="AP282" s="213">
        <f t="shared" si="97"/>
        <v>30</v>
      </c>
      <c r="AQ282" s="213">
        <f t="shared" si="97"/>
        <v>58</v>
      </c>
      <c r="AR282" s="91"/>
      <c r="AS282" s="214">
        <f t="shared" si="98"/>
        <v>24.625</v>
      </c>
      <c r="AT282" s="214">
        <f t="shared" si="98"/>
        <v>29</v>
      </c>
      <c r="AU282" s="135">
        <f t="shared" si="98"/>
        <v>46</v>
      </c>
      <c r="AV282" s="91"/>
      <c r="AW282" s="130">
        <f t="shared" si="99"/>
        <v>24</v>
      </c>
      <c r="AX282" s="130">
        <f t="shared" si="99"/>
        <v>28</v>
      </c>
      <c r="AY282" s="91"/>
      <c r="AZ282" s="215">
        <f t="shared" si="100"/>
        <v>31</v>
      </c>
      <c r="BA282" s="215">
        <f t="shared" si="100"/>
        <v>28</v>
      </c>
      <c r="BB282" s="91"/>
      <c r="BC282" s="400">
        <f t="shared" si="101"/>
        <v>24</v>
      </c>
      <c r="BD282" s="400">
        <f t="shared" si="101"/>
        <v>34</v>
      </c>
    </row>
    <row r="283" spans="42:56" ht="15" x14ac:dyDescent="0.25">
      <c r="AP283" s="213">
        <f t="shared" ref="AP283:AQ298" si="102">AP282+0.0625</f>
        <v>30.0625</v>
      </c>
      <c r="AQ283" s="213">
        <f t="shared" si="102"/>
        <v>58.0625</v>
      </c>
      <c r="AR283" s="91"/>
      <c r="AS283" s="214">
        <f t="shared" ref="AS283:AU298" si="103">AS282+0.0625</f>
        <v>24.6875</v>
      </c>
      <c r="AT283" s="214">
        <f t="shared" si="103"/>
        <v>29.0625</v>
      </c>
      <c r="AU283" s="135">
        <f t="shared" si="103"/>
        <v>46.0625</v>
      </c>
      <c r="AV283" s="91"/>
      <c r="AW283" s="130">
        <f t="shared" ref="AW283:AX298" si="104">AW282+0.0625</f>
        <v>24.0625</v>
      </c>
      <c r="AX283" s="130">
        <f t="shared" si="104"/>
        <v>28.0625</v>
      </c>
      <c r="AY283" s="91"/>
      <c r="AZ283" s="215">
        <f t="shared" ref="AZ283:BA298" si="105">AZ282+0.0625</f>
        <v>31.0625</v>
      </c>
      <c r="BA283" s="215">
        <f t="shared" si="105"/>
        <v>28.0625</v>
      </c>
      <c r="BB283" s="91"/>
      <c r="BC283" s="400">
        <f t="shared" ref="BC283:BD298" si="106">BC282+0.0625</f>
        <v>24.0625</v>
      </c>
      <c r="BD283" s="400">
        <f t="shared" si="106"/>
        <v>34.0625</v>
      </c>
    </row>
    <row r="284" spans="42:56" ht="15" x14ac:dyDescent="0.25">
      <c r="AP284" s="213">
        <f t="shared" si="102"/>
        <v>30.125</v>
      </c>
      <c r="AQ284" s="213">
        <f t="shared" si="102"/>
        <v>58.125</v>
      </c>
      <c r="AR284" s="91"/>
      <c r="AS284" s="214">
        <f t="shared" si="103"/>
        <v>24.75</v>
      </c>
      <c r="AT284" s="214">
        <f t="shared" si="103"/>
        <v>29.125</v>
      </c>
      <c r="AU284" s="135">
        <f t="shared" si="103"/>
        <v>46.125</v>
      </c>
      <c r="AV284" s="91"/>
      <c r="AW284" s="130">
        <f t="shared" si="104"/>
        <v>24.125</v>
      </c>
      <c r="AX284" s="130">
        <f t="shared" si="104"/>
        <v>28.125</v>
      </c>
      <c r="AY284" s="91"/>
      <c r="AZ284" s="215">
        <f t="shared" si="105"/>
        <v>31.125</v>
      </c>
      <c r="BA284" s="215">
        <f t="shared" si="105"/>
        <v>28.125</v>
      </c>
      <c r="BB284" s="91"/>
      <c r="BC284" s="400">
        <f t="shared" si="106"/>
        <v>24.125</v>
      </c>
      <c r="BD284" s="400">
        <f t="shared" si="106"/>
        <v>34.125</v>
      </c>
    </row>
    <row r="285" spans="42:56" ht="15" x14ac:dyDescent="0.25">
      <c r="AP285" s="213">
        <f t="shared" si="102"/>
        <v>30.1875</v>
      </c>
      <c r="AQ285" s="213">
        <f t="shared" si="102"/>
        <v>58.1875</v>
      </c>
      <c r="AR285" s="91"/>
      <c r="AS285" s="214">
        <f t="shared" si="103"/>
        <v>24.8125</v>
      </c>
      <c r="AT285" s="214">
        <f t="shared" si="103"/>
        <v>29.1875</v>
      </c>
      <c r="AU285" s="135">
        <f t="shared" si="103"/>
        <v>46.1875</v>
      </c>
      <c r="AV285" s="91"/>
      <c r="AW285" s="130">
        <f t="shared" si="104"/>
        <v>24.1875</v>
      </c>
      <c r="AX285" s="130">
        <f t="shared" si="104"/>
        <v>28.1875</v>
      </c>
      <c r="AY285" s="91"/>
      <c r="AZ285" s="215">
        <f t="shared" si="105"/>
        <v>31.1875</v>
      </c>
      <c r="BA285" s="215">
        <f t="shared" si="105"/>
        <v>28.1875</v>
      </c>
      <c r="BB285" s="91"/>
      <c r="BC285" s="400">
        <f t="shared" si="106"/>
        <v>24.1875</v>
      </c>
      <c r="BD285" s="400">
        <f t="shared" si="106"/>
        <v>34.1875</v>
      </c>
    </row>
    <row r="286" spans="42:56" ht="15" x14ac:dyDescent="0.25">
      <c r="AP286" s="213">
        <f t="shared" si="102"/>
        <v>30.25</v>
      </c>
      <c r="AQ286" s="213">
        <f t="shared" si="102"/>
        <v>58.25</v>
      </c>
      <c r="AR286" s="91"/>
      <c r="AS286" s="214">
        <f t="shared" si="103"/>
        <v>24.875</v>
      </c>
      <c r="AT286" s="214">
        <f t="shared" si="103"/>
        <v>29.25</v>
      </c>
      <c r="AU286" s="135">
        <f t="shared" si="103"/>
        <v>46.25</v>
      </c>
      <c r="AV286" s="91"/>
      <c r="AW286" s="130">
        <f t="shared" si="104"/>
        <v>24.25</v>
      </c>
      <c r="AX286" s="130">
        <f t="shared" si="104"/>
        <v>28.25</v>
      </c>
      <c r="AY286" s="91"/>
      <c r="AZ286" s="215">
        <f t="shared" si="105"/>
        <v>31.25</v>
      </c>
      <c r="BA286" s="215">
        <f t="shared" si="105"/>
        <v>28.25</v>
      </c>
      <c r="BB286" s="91"/>
      <c r="BC286" s="400">
        <f t="shared" si="106"/>
        <v>24.25</v>
      </c>
      <c r="BD286" s="400">
        <f t="shared" si="106"/>
        <v>34.25</v>
      </c>
    </row>
    <row r="287" spans="42:56" ht="15" x14ac:dyDescent="0.25">
      <c r="AP287" s="213">
        <f t="shared" si="102"/>
        <v>30.3125</v>
      </c>
      <c r="AQ287" s="213">
        <f t="shared" si="102"/>
        <v>58.3125</v>
      </c>
      <c r="AR287" s="91"/>
      <c r="AS287" s="214">
        <f t="shared" si="103"/>
        <v>24.9375</v>
      </c>
      <c r="AT287" s="214">
        <f t="shared" si="103"/>
        <v>29.3125</v>
      </c>
      <c r="AU287" s="135">
        <f t="shared" si="103"/>
        <v>46.3125</v>
      </c>
      <c r="AV287" s="91"/>
      <c r="AW287" s="130">
        <f t="shared" si="104"/>
        <v>24.3125</v>
      </c>
      <c r="AX287" s="130">
        <f t="shared" si="104"/>
        <v>28.3125</v>
      </c>
      <c r="AY287" s="91"/>
      <c r="AZ287" s="215">
        <f t="shared" si="105"/>
        <v>31.3125</v>
      </c>
      <c r="BA287" s="215">
        <f t="shared" si="105"/>
        <v>28.3125</v>
      </c>
      <c r="BB287" s="91"/>
      <c r="BC287" s="400">
        <f t="shared" si="106"/>
        <v>24.3125</v>
      </c>
      <c r="BD287" s="400">
        <f t="shared" si="106"/>
        <v>34.3125</v>
      </c>
    </row>
    <row r="288" spans="42:56" ht="15" x14ac:dyDescent="0.25">
      <c r="AP288" s="213">
        <f t="shared" si="102"/>
        <v>30.375</v>
      </c>
      <c r="AQ288" s="213">
        <f t="shared" si="102"/>
        <v>58.375</v>
      </c>
      <c r="AR288" s="91"/>
      <c r="AS288" s="214">
        <f t="shared" si="103"/>
        <v>25</v>
      </c>
      <c r="AT288" s="214">
        <f t="shared" si="103"/>
        <v>29.375</v>
      </c>
      <c r="AU288" s="135">
        <f t="shared" si="103"/>
        <v>46.375</v>
      </c>
      <c r="AV288" s="91"/>
      <c r="AW288" s="130">
        <f t="shared" si="104"/>
        <v>24.375</v>
      </c>
      <c r="AX288" s="130">
        <f t="shared" si="104"/>
        <v>28.375</v>
      </c>
      <c r="AY288" s="91"/>
      <c r="AZ288" s="215">
        <f t="shared" si="105"/>
        <v>31.375</v>
      </c>
      <c r="BA288" s="215">
        <f t="shared" si="105"/>
        <v>28.375</v>
      </c>
      <c r="BB288" s="91"/>
      <c r="BC288" s="400">
        <f t="shared" si="106"/>
        <v>24.375</v>
      </c>
      <c r="BD288" s="400">
        <f t="shared" si="106"/>
        <v>34.375</v>
      </c>
    </row>
    <row r="289" spans="42:56" ht="15" x14ac:dyDescent="0.25">
      <c r="AP289" s="213">
        <f t="shared" si="102"/>
        <v>30.4375</v>
      </c>
      <c r="AQ289" s="213">
        <f t="shared" si="102"/>
        <v>58.4375</v>
      </c>
      <c r="AR289" s="91"/>
      <c r="AS289" s="214">
        <f t="shared" si="103"/>
        <v>25.0625</v>
      </c>
      <c r="AT289" s="214">
        <f t="shared" si="103"/>
        <v>29.4375</v>
      </c>
      <c r="AU289" s="135">
        <f t="shared" si="103"/>
        <v>46.4375</v>
      </c>
      <c r="AV289" s="91"/>
      <c r="AW289" s="130">
        <f t="shared" si="104"/>
        <v>24.4375</v>
      </c>
      <c r="AX289" s="130">
        <f t="shared" si="104"/>
        <v>28.4375</v>
      </c>
      <c r="AY289" s="91"/>
      <c r="AZ289" s="215">
        <f t="shared" si="105"/>
        <v>31.4375</v>
      </c>
      <c r="BA289" s="215">
        <f t="shared" si="105"/>
        <v>28.4375</v>
      </c>
      <c r="BB289" s="91"/>
      <c r="BC289" s="400">
        <f t="shared" si="106"/>
        <v>24.4375</v>
      </c>
      <c r="BD289" s="400">
        <f t="shared" si="106"/>
        <v>34.4375</v>
      </c>
    </row>
    <row r="290" spans="42:56" ht="15" x14ac:dyDescent="0.25">
      <c r="AP290" s="213">
        <f t="shared" si="102"/>
        <v>30.5</v>
      </c>
      <c r="AQ290" s="213">
        <f t="shared" si="102"/>
        <v>58.5</v>
      </c>
      <c r="AR290" s="91"/>
      <c r="AS290" s="214">
        <f t="shared" si="103"/>
        <v>25.125</v>
      </c>
      <c r="AT290" s="214">
        <f t="shared" si="103"/>
        <v>29.5</v>
      </c>
      <c r="AU290" s="135">
        <f t="shared" si="103"/>
        <v>46.5</v>
      </c>
      <c r="AV290" s="91"/>
      <c r="AW290" s="130">
        <f t="shared" si="104"/>
        <v>24.5</v>
      </c>
      <c r="AX290" s="130">
        <f t="shared" si="104"/>
        <v>28.5</v>
      </c>
      <c r="AY290" s="91"/>
      <c r="AZ290" s="215">
        <f t="shared" si="105"/>
        <v>31.5</v>
      </c>
      <c r="BA290" s="215">
        <f t="shared" si="105"/>
        <v>28.5</v>
      </c>
      <c r="BB290" s="91"/>
      <c r="BC290" s="400">
        <f t="shared" si="106"/>
        <v>24.5</v>
      </c>
      <c r="BD290" s="400">
        <f t="shared" si="106"/>
        <v>34.5</v>
      </c>
    </row>
    <row r="291" spans="42:56" ht="15" x14ac:dyDescent="0.25">
      <c r="AP291" s="213">
        <f t="shared" si="102"/>
        <v>30.5625</v>
      </c>
      <c r="AQ291" s="213">
        <f t="shared" si="102"/>
        <v>58.5625</v>
      </c>
      <c r="AR291" s="91"/>
      <c r="AS291" s="214">
        <f t="shared" si="103"/>
        <v>25.1875</v>
      </c>
      <c r="AT291" s="214">
        <f t="shared" si="103"/>
        <v>29.5625</v>
      </c>
      <c r="AU291" s="135">
        <f t="shared" si="103"/>
        <v>46.5625</v>
      </c>
      <c r="AV291" s="91"/>
      <c r="AW291" s="130">
        <f t="shared" si="104"/>
        <v>24.5625</v>
      </c>
      <c r="AX291" s="130">
        <f t="shared" si="104"/>
        <v>28.5625</v>
      </c>
      <c r="AY291" s="91"/>
      <c r="AZ291" s="215">
        <f t="shared" si="105"/>
        <v>31.5625</v>
      </c>
      <c r="BA291" s="215">
        <f t="shared" si="105"/>
        <v>28.5625</v>
      </c>
      <c r="BB291" s="91"/>
      <c r="BC291" s="400">
        <f t="shared" si="106"/>
        <v>24.5625</v>
      </c>
      <c r="BD291" s="400">
        <f t="shared" si="106"/>
        <v>34.5625</v>
      </c>
    </row>
    <row r="292" spans="42:56" ht="15" x14ac:dyDescent="0.25">
      <c r="AP292" s="213">
        <f t="shared" si="102"/>
        <v>30.625</v>
      </c>
      <c r="AQ292" s="213">
        <f t="shared" si="102"/>
        <v>58.625</v>
      </c>
      <c r="AR292" s="91"/>
      <c r="AS292" s="214">
        <f t="shared" si="103"/>
        <v>25.25</v>
      </c>
      <c r="AT292" s="214">
        <f t="shared" si="103"/>
        <v>29.625</v>
      </c>
      <c r="AU292" s="135">
        <f t="shared" si="103"/>
        <v>46.625</v>
      </c>
      <c r="AV292" s="91"/>
      <c r="AW292" s="130">
        <f t="shared" si="104"/>
        <v>24.625</v>
      </c>
      <c r="AX292" s="130">
        <f t="shared" si="104"/>
        <v>28.625</v>
      </c>
      <c r="AY292" s="91"/>
      <c r="AZ292" s="215">
        <f t="shared" si="105"/>
        <v>31.625</v>
      </c>
      <c r="BA292" s="215">
        <f t="shared" si="105"/>
        <v>28.625</v>
      </c>
      <c r="BB292" s="91"/>
      <c r="BC292" s="400">
        <f t="shared" si="106"/>
        <v>24.625</v>
      </c>
      <c r="BD292" s="400">
        <f t="shared" si="106"/>
        <v>34.625</v>
      </c>
    </row>
    <row r="293" spans="42:56" ht="15" x14ac:dyDescent="0.25">
      <c r="AP293" s="213">
        <f t="shared" si="102"/>
        <v>30.6875</v>
      </c>
      <c r="AQ293" s="213">
        <f t="shared" si="102"/>
        <v>58.6875</v>
      </c>
      <c r="AR293" s="91"/>
      <c r="AS293" s="214">
        <f t="shared" si="103"/>
        <v>25.3125</v>
      </c>
      <c r="AT293" s="214">
        <f t="shared" si="103"/>
        <v>29.6875</v>
      </c>
      <c r="AU293" s="135">
        <f t="shared" si="103"/>
        <v>46.6875</v>
      </c>
      <c r="AV293" s="91"/>
      <c r="AW293" s="130">
        <f t="shared" si="104"/>
        <v>24.6875</v>
      </c>
      <c r="AX293" s="130">
        <f t="shared" si="104"/>
        <v>28.6875</v>
      </c>
      <c r="AY293" s="91"/>
      <c r="AZ293" s="215">
        <f t="shared" si="105"/>
        <v>31.6875</v>
      </c>
      <c r="BA293" s="215">
        <f t="shared" si="105"/>
        <v>28.6875</v>
      </c>
      <c r="BB293" s="91"/>
      <c r="BC293" s="400">
        <f t="shared" si="106"/>
        <v>24.6875</v>
      </c>
      <c r="BD293" s="400">
        <f t="shared" si="106"/>
        <v>34.6875</v>
      </c>
    </row>
    <row r="294" spans="42:56" ht="15" x14ac:dyDescent="0.25">
      <c r="AP294" s="213">
        <f t="shared" si="102"/>
        <v>30.75</v>
      </c>
      <c r="AQ294" s="213">
        <f t="shared" si="102"/>
        <v>58.75</v>
      </c>
      <c r="AR294" s="91"/>
      <c r="AS294" s="214">
        <f t="shared" si="103"/>
        <v>25.375</v>
      </c>
      <c r="AT294" s="214">
        <f t="shared" si="103"/>
        <v>29.75</v>
      </c>
      <c r="AU294" s="135">
        <f t="shared" si="103"/>
        <v>46.75</v>
      </c>
      <c r="AV294" s="91"/>
      <c r="AW294" s="130">
        <f t="shared" si="104"/>
        <v>24.75</v>
      </c>
      <c r="AX294" s="130">
        <f t="shared" si="104"/>
        <v>28.75</v>
      </c>
      <c r="AY294" s="91"/>
      <c r="AZ294" s="215">
        <f t="shared" si="105"/>
        <v>31.75</v>
      </c>
      <c r="BA294" s="215">
        <f t="shared" si="105"/>
        <v>28.75</v>
      </c>
      <c r="BB294" s="91"/>
      <c r="BC294" s="400">
        <f t="shared" si="106"/>
        <v>24.75</v>
      </c>
      <c r="BD294" s="400">
        <f t="shared" si="106"/>
        <v>34.75</v>
      </c>
    </row>
    <row r="295" spans="42:56" ht="15" x14ac:dyDescent="0.25">
      <c r="AP295" s="213">
        <f t="shared" si="102"/>
        <v>30.8125</v>
      </c>
      <c r="AQ295" s="213">
        <f t="shared" si="102"/>
        <v>58.8125</v>
      </c>
      <c r="AR295" s="91"/>
      <c r="AS295" s="214">
        <f t="shared" si="103"/>
        <v>25.4375</v>
      </c>
      <c r="AT295" s="214">
        <f t="shared" si="103"/>
        <v>29.8125</v>
      </c>
      <c r="AU295" s="135">
        <f t="shared" si="103"/>
        <v>46.8125</v>
      </c>
      <c r="AV295" s="91"/>
      <c r="AW295" s="130">
        <f t="shared" si="104"/>
        <v>24.8125</v>
      </c>
      <c r="AX295" s="130">
        <f t="shared" si="104"/>
        <v>28.8125</v>
      </c>
      <c r="AY295" s="91"/>
      <c r="AZ295" s="215">
        <f t="shared" si="105"/>
        <v>31.8125</v>
      </c>
      <c r="BA295" s="215">
        <f t="shared" si="105"/>
        <v>28.8125</v>
      </c>
      <c r="BB295" s="91"/>
      <c r="BC295" s="400">
        <f t="shared" si="106"/>
        <v>24.8125</v>
      </c>
      <c r="BD295" s="400">
        <f t="shared" si="106"/>
        <v>34.8125</v>
      </c>
    </row>
    <row r="296" spans="42:56" ht="15" x14ac:dyDescent="0.25">
      <c r="AP296" s="213">
        <f t="shared" si="102"/>
        <v>30.875</v>
      </c>
      <c r="AQ296" s="213">
        <f t="shared" si="102"/>
        <v>58.875</v>
      </c>
      <c r="AR296" s="91"/>
      <c r="AS296" s="214">
        <f t="shared" si="103"/>
        <v>25.5</v>
      </c>
      <c r="AT296" s="214">
        <f t="shared" si="103"/>
        <v>29.875</v>
      </c>
      <c r="AU296" s="135">
        <f t="shared" si="103"/>
        <v>46.875</v>
      </c>
      <c r="AV296" s="91"/>
      <c r="AW296" s="130">
        <f t="shared" si="104"/>
        <v>24.875</v>
      </c>
      <c r="AX296" s="130">
        <f t="shared" si="104"/>
        <v>28.875</v>
      </c>
      <c r="AY296" s="91"/>
      <c r="AZ296" s="215">
        <f t="shared" si="105"/>
        <v>31.875</v>
      </c>
      <c r="BA296" s="215">
        <f t="shared" si="105"/>
        <v>28.875</v>
      </c>
      <c r="BB296" s="91"/>
      <c r="BC296" s="400">
        <f t="shared" si="106"/>
        <v>24.875</v>
      </c>
      <c r="BD296" s="400">
        <f t="shared" si="106"/>
        <v>34.875</v>
      </c>
    </row>
    <row r="297" spans="42:56" ht="15" x14ac:dyDescent="0.25">
      <c r="AP297" s="213">
        <f t="shared" si="102"/>
        <v>30.9375</v>
      </c>
      <c r="AQ297" s="213">
        <f t="shared" si="102"/>
        <v>58.9375</v>
      </c>
      <c r="AR297" s="91"/>
      <c r="AS297" s="214">
        <f t="shared" si="103"/>
        <v>25.5625</v>
      </c>
      <c r="AT297" s="214">
        <f t="shared" si="103"/>
        <v>29.9375</v>
      </c>
      <c r="AU297" s="135">
        <f t="shared" si="103"/>
        <v>46.9375</v>
      </c>
      <c r="AV297" s="91"/>
      <c r="AW297" s="130">
        <f t="shared" si="104"/>
        <v>24.9375</v>
      </c>
      <c r="AX297" s="130">
        <f t="shared" si="104"/>
        <v>28.9375</v>
      </c>
      <c r="AY297" s="91"/>
      <c r="AZ297" s="215">
        <f t="shared" si="105"/>
        <v>31.9375</v>
      </c>
      <c r="BA297" s="215">
        <f t="shared" si="105"/>
        <v>28.9375</v>
      </c>
      <c r="BB297" s="91"/>
      <c r="BC297" s="400">
        <f t="shared" si="106"/>
        <v>24.9375</v>
      </c>
      <c r="BD297" s="400">
        <f t="shared" si="106"/>
        <v>34.9375</v>
      </c>
    </row>
    <row r="298" spans="42:56" ht="15" x14ac:dyDescent="0.25">
      <c r="AP298" s="213">
        <f t="shared" si="102"/>
        <v>31</v>
      </c>
      <c r="AQ298" s="213">
        <f t="shared" si="102"/>
        <v>59</v>
      </c>
      <c r="AR298" s="91"/>
      <c r="AS298" s="214">
        <f t="shared" si="103"/>
        <v>25.625</v>
      </c>
      <c r="AT298" s="214">
        <f t="shared" si="103"/>
        <v>30</v>
      </c>
      <c r="AU298" s="135">
        <f t="shared" si="103"/>
        <v>47</v>
      </c>
      <c r="AV298" s="91"/>
      <c r="AW298" s="130">
        <f t="shared" si="104"/>
        <v>25</v>
      </c>
      <c r="AX298" s="130">
        <f t="shared" si="104"/>
        <v>29</v>
      </c>
      <c r="AY298" s="91"/>
      <c r="AZ298" s="215">
        <f t="shared" si="105"/>
        <v>32</v>
      </c>
      <c r="BA298" s="215">
        <f t="shared" si="105"/>
        <v>29</v>
      </c>
      <c r="BB298" s="91"/>
      <c r="BC298" s="400">
        <f t="shared" si="106"/>
        <v>25</v>
      </c>
      <c r="BD298" s="400">
        <f t="shared" si="106"/>
        <v>35</v>
      </c>
    </row>
    <row r="299" spans="42:56" ht="15" x14ac:dyDescent="0.25">
      <c r="AP299" s="213">
        <f t="shared" ref="AP299:AQ314" si="107">AP298+0.0625</f>
        <v>31.0625</v>
      </c>
      <c r="AQ299" s="213">
        <f t="shared" si="107"/>
        <v>59.0625</v>
      </c>
      <c r="AR299" s="91"/>
      <c r="AS299" s="214">
        <f t="shared" ref="AS299:AU314" si="108">AS298+0.0625</f>
        <v>25.6875</v>
      </c>
      <c r="AT299" s="214">
        <f t="shared" si="108"/>
        <v>30.0625</v>
      </c>
      <c r="AU299" s="135">
        <f t="shared" si="108"/>
        <v>47.0625</v>
      </c>
      <c r="AV299" s="91"/>
      <c r="AW299" s="130">
        <f t="shared" ref="AW299:AX314" si="109">AW298+0.0625</f>
        <v>25.0625</v>
      </c>
      <c r="AX299" s="130">
        <f t="shared" si="109"/>
        <v>29.0625</v>
      </c>
      <c r="AY299" s="91"/>
      <c r="AZ299" s="215">
        <f t="shared" ref="AZ299:BA314" si="110">AZ298+0.0625</f>
        <v>32.0625</v>
      </c>
      <c r="BA299" s="215">
        <f t="shared" si="110"/>
        <v>29.0625</v>
      </c>
      <c r="BB299" s="91"/>
      <c r="BC299" s="400">
        <f t="shared" ref="BC299:BD314" si="111">BC298+0.0625</f>
        <v>25.0625</v>
      </c>
      <c r="BD299" s="400">
        <f t="shared" si="111"/>
        <v>35.0625</v>
      </c>
    </row>
    <row r="300" spans="42:56" ht="15" x14ac:dyDescent="0.25">
      <c r="AP300" s="213">
        <f t="shared" si="107"/>
        <v>31.125</v>
      </c>
      <c r="AQ300" s="213">
        <f t="shared" si="107"/>
        <v>59.125</v>
      </c>
      <c r="AR300" s="91"/>
      <c r="AS300" s="214">
        <f t="shared" si="108"/>
        <v>25.75</v>
      </c>
      <c r="AT300" s="214">
        <f t="shared" si="108"/>
        <v>30.125</v>
      </c>
      <c r="AU300" s="135">
        <f t="shared" si="108"/>
        <v>47.125</v>
      </c>
      <c r="AV300" s="91"/>
      <c r="AW300" s="130">
        <f t="shared" si="109"/>
        <v>25.125</v>
      </c>
      <c r="AX300" s="130">
        <f t="shared" si="109"/>
        <v>29.125</v>
      </c>
      <c r="AY300" s="91"/>
      <c r="AZ300" s="215">
        <f t="shared" si="110"/>
        <v>32.125</v>
      </c>
      <c r="BA300" s="215">
        <f t="shared" si="110"/>
        <v>29.125</v>
      </c>
      <c r="BB300" s="91"/>
      <c r="BC300" s="400">
        <f t="shared" si="111"/>
        <v>25.125</v>
      </c>
      <c r="BD300" s="400">
        <f t="shared" si="111"/>
        <v>35.125</v>
      </c>
    </row>
    <row r="301" spans="42:56" ht="15" x14ac:dyDescent="0.25">
      <c r="AP301" s="213">
        <f t="shared" si="107"/>
        <v>31.1875</v>
      </c>
      <c r="AQ301" s="213">
        <f t="shared" si="107"/>
        <v>59.1875</v>
      </c>
      <c r="AR301" s="91"/>
      <c r="AS301" s="214">
        <f t="shared" si="108"/>
        <v>25.8125</v>
      </c>
      <c r="AT301" s="214">
        <f t="shared" si="108"/>
        <v>30.1875</v>
      </c>
      <c r="AU301" s="135">
        <f t="shared" si="108"/>
        <v>47.1875</v>
      </c>
      <c r="AV301" s="91"/>
      <c r="AW301" s="130">
        <f t="shared" si="109"/>
        <v>25.1875</v>
      </c>
      <c r="AX301" s="130">
        <f t="shared" si="109"/>
        <v>29.1875</v>
      </c>
      <c r="AY301" s="91"/>
      <c r="AZ301" s="215">
        <f t="shared" si="110"/>
        <v>32.1875</v>
      </c>
      <c r="BA301" s="215">
        <f t="shared" si="110"/>
        <v>29.1875</v>
      </c>
      <c r="BB301" s="91"/>
      <c r="BC301" s="400">
        <f t="shared" si="111"/>
        <v>25.1875</v>
      </c>
      <c r="BD301" s="400">
        <f t="shared" si="111"/>
        <v>35.1875</v>
      </c>
    </row>
    <row r="302" spans="42:56" ht="15" x14ac:dyDescent="0.25">
      <c r="AP302" s="213">
        <f t="shared" si="107"/>
        <v>31.25</v>
      </c>
      <c r="AQ302" s="213">
        <f t="shared" si="107"/>
        <v>59.25</v>
      </c>
      <c r="AR302" s="91"/>
      <c r="AS302" s="214">
        <f t="shared" si="108"/>
        <v>25.875</v>
      </c>
      <c r="AT302" s="214">
        <f t="shared" si="108"/>
        <v>30.25</v>
      </c>
      <c r="AU302" s="135">
        <f t="shared" si="108"/>
        <v>47.25</v>
      </c>
      <c r="AV302" s="91"/>
      <c r="AW302" s="130">
        <f t="shared" si="109"/>
        <v>25.25</v>
      </c>
      <c r="AX302" s="130">
        <f t="shared" si="109"/>
        <v>29.25</v>
      </c>
      <c r="AY302" s="91"/>
      <c r="AZ302" s="215">
        <f t="shared" si="110"/>
        <v>32.25</v>
      </c>
      <c r="BA302" s="215">
        <f t="shared" si="110"/>
        <v>29.25</v>
      </c>
      <c r="BB302" s="91"/>
      <c r="BC302" s="400">
        <f t="shared" si="111"/>
        <v>25.25</v>
      </c>
      <c r="BD302" s="400">
        <f t="shared" si="111"/>
        <v>35.25</v>
      </c>
    </row>
    <row r="303" spans="42:56" ht="15" x14ac:dyDescent="0.25">
      <c r="AP303" s="213">
        <f t="shared" si="107"/>
        <v>31.3125</v>
      </c>
      <c r="AQ303" s="213">
        <f t="shared" si="107"/>
        <v>59.3125</v>
      </c>
      <c r="AR303" s="91"/>
      <c r="AS303" s="214">
        <f t="shared" si="108"/>
        <v>25.9375</v>
      </c>
      <c r="AT303" s="214">
        <f t="shared" si="108"/>
        <v>30.3125</v>
      </c>
      <c r="AU303" s="135">
        <f t="shared" si="108"/>
        <v>47.3125</v>
      </c>
      <c r="AV303" s="91"/>
      <c r="AW303" s="130">
        <f t="shared" si="109"/>
        <v>25.3125</v>
      </c>
      <c r="AX303" s="130">
        <f t="shared" si="109"/>
        <v>29.3125</v>
      </c>
      <c r="AY303" s="91"/>
      <c r="AZ303" s="215">
        <f t="shared" si="110"/>
        <v>32.3125</v>
      </c>
      <c r="BA303" s="215">
        <f t="shared" si="110"/>
        <v>29.3125</v>
      </c>
      <c r="BB303" s="91"/>
      <c r="BC303" s="400">
        <f t="shared" si="111"/>
        <v>25.3125</v>
      </c>
      <c r="BD303" s="400">
        <f t="shared" si="111"/>
        <v>35.3125</v>
      </c>
    </row>
    <row r="304" spans="42:56" ht="15" x14ac:dyDescent="0.25">
      <c r="AP304" s="213">
        <f t="shared" si="107"/>
        <v>31.375</v>
      </c>
      <c r="AQ304" s="213">
        <f t="shared" si="107"/>
        <v>59.375</v>
      </c>
      <c r="AR304" s="91"/>
      <c r="AS304" s="214">
        <f t="shared" si="108"/>
        <v>26</v>
      </c>
      <c r="AT304" s="214">
        <f t="shared" si="108"/>
        <v>30.375</v>
      </c>
      <c r="AU304" s="135">
        <f t="shared" si="108"/>
        <v>47.375</v>
      </c>
      <c r="AV304" s="91"/>
      <c r="AW304" s="130">
        <f t="shared" si="109"/>
        <v>25.375</v>
      </c>
      <c r="AX304" s="130">
        <f t="shared" si="109"/>
        <v>29.375</v>
      </c>
      <c r="AY304" s="91"/>
      <c r="AZ304" s="215">
        <f t="shared" si="110"/>
        <v>32.375</v>
      </c>
      <c r="BA304" s="215">
        <f t="shared" si="110"/>
        <v>29.375</v>
      </c>
      <c r="BB304" s="91"/>
      <c r="BC304" s="400">
        <f t="shared" si="111"/>
        <v>25.375</v>
      </c>
      <c r="BD304" s="400">
        <f t="shared" si="111"/>
        <v>35.375</v>
      </c>
    </row>
    <row r="305" spans="42:56" ht="15" x14ac:dyDescent="0.25">
      <c r="AP305" s="213">
        <f t="shared" si="107"/>
        <v>31.4375</v>
      </c>
      <c r="AQ305" s="213">
        <f t="shared" si="107"/>
        <v>59.4375</v>
      </c>
      <c r="AR305" s="91"/>
      <c r="AS305" s="214">
        <f t="shared" si="108"/>
        <v>26.0625</v>
      </c>
      <c r="AT305" s="214">
        <f t="shared" si="108"/>
        <v>30.4375</v>
      </c>
      <c r="AU305" s="135">
        <f t="shared" si="108"/>
        <v>47.4375</v>
      </c>
      <c r="AV305" s="91"/>
      <c r="AW305" s="130">
        <f t="shared" si="109"/>
        <v>25.4375</v>
      </c>
      <c r="AX305" s="130">
        <f t="shared" si="109"/>
        <v>29.4375</v>
      </c>
      <c r="AY305" s="91"/>
      <c r="AZ305" s="215">
        <f t="shared" si="110"/>
        <v>32.4375</v>
      </c>
      <c r="BA305" s="215">
        <f t="shared" si="110"/>
        <v>29.4375</v>
      </c>
      <c r="BB305" s="91"/>
      <c r="BC305" s="400">
        <f t="shared" si="111"/>
        <v>25.4375</v>
      </c>
      <c r="BD305" s="400">
        <f t="shared" si="111"/>
        <v>35.4375</v>
      </c>
    </row>
    <row r="306" spans="42:56" ht="15" x14ac:dyDescent="0.25">
      <c r="AP306" s="213">
        <f t="shared" si="107"/>
        <v>31.5</v>
      </c>
      <c r="AQ306" s="213">
        <f t="shared" si="107"/>
        <v>59.5</v>
      </c>
      <c r="AR306" s="91"/>
      <c r="AS306" s="214">
        <f t="shared" si="108"/>
        <v>26.125</v>
      </c>
      <c r="AT306" s="214">
        <f t="shared" si="108"/>
        <v>30.5</v>
      </c>
      <c r="AU306" s="135">
        <f t="shared" si="108"/>
        <v>47.5</v>
      </c>
      <c r="AV306" s="91"/>
      <c r="AW306" s="130">
        <f t="shared" si="109"/>
        <v>25.5</v>
      </c>
      <c r="AX306" s="130">
        <f t="shared" si="109"/>
        <v>29.5</v>
      </c>
      <c r="AY306" s="91"/>
      <c r="AZ306" s="215">
        <f t="shared" si="110"/>
        <v>32.5</v>
      </c>
      <c r="BA306" s="215">
        <f t="shared" si="110"/>
        <v>29.5</v>
      </c>
      <c r="BB306" s="91"/>
      <c r="BC306" s="400">
        <f t="shared" si="111"/>
        <v>25.5</v>
      </c>
      <c r="BD306" s="400">
        <f t="shared" si="111"/>
        <v>35.5</v>
      </c>
    </row>
    <row r="307" spans="42:56" ht="15" x14ac:dyDescent="0.25">
      <c r="AP307" s="213">
        <f t="shared" si="107"/>
        <v>31.5625</v>
      </c>
      <c r="AQ307" s="213">
        <f t="shared" si="107"/>
        <v>59.5625</v>
      </c>
      <c r="AR307" s="91"/>
      <c r="AS307" s="214">
        <f t="shared" si="108"/>
        <v>26.1875</v>
      </c>
      <c r="AT307" s="214">
        <f t="shared" si="108"/>
        <v>30.5625</v>
      </c>
      <c r="AU307" s="135">
        <f t="shared" si="108"/>
        <v>47.5625</v>
      </c>
      <c r="AV307" s="91"/>
      <c r="AW307" s="130">
        <f t="shared" si="109"/>
        <v>25.5625</v>
      </c>
      <c r="AX307" s="130">
        <f t="shared" si="109"/>
        <v>29.5625</v>
      </c>
      <c r="AY307" s="91"/>
      <c r="AZ307" s="215">
        <f t="shared" si="110"/>
        <v>32.5625</v>
      </c>
      <c r="BA307" s="215">
        <f t="shared" si="110"/>
        <v>29.5625</v>
      </c>
      <c r="BB307" s="91"/>
      <c r="BC307" s="400">
        <f t="shared" si="111"/>
        <v>25.5625</v>
      </c>
      <c r="BD307" s="400">
        <f t="shared" si="111"/>
        <v>35.5625</v>
      </c>
    </row>
    <row r="308" spans="42:56" ht="15" x14ac:dyDescent="0.25">
      <c r="AP308" s="213">
        <f t="shared" si="107"/>
        <v>31.625</v>
      </c>
      <c r="AQ308" s="213">
        <f t="shared" si="107"/>
        <v>59.625</v>
      </c>
      <c r="AR308" s="91"/>
      <c r="AS308" s="214">
        <f t="shared" si="108"/>
        <v>26.25</v>
      </c>
      <c r="AT308" s="214">
        <f t="shared" si="108"/>
        <v>30.625</v>
      </c>
      <c r="AU308" s="135">
        <f t="shared" si="108"/>
        <v>47.625</v>
      </c>
      <c r="AV308" s="91"/>
      <c r="AW308" s="130">
        <f t="shared" si="109"/>
        <v>25.625</v>
      </c>
      <c r="AX308" s="130">
        <f t="shared" si="109"/>
        <v>29.625</v>
      </c>
      <c r="AY308" s="91"/>
      <c r="AZ308" s="215">
        <f t="shared" si="110"/>
        <v>32.625</v>
      </c>
      <c r="BA308" s="215">
        <f t="shared" si="110"/>
        <v>29.625</v>
      </c>
      <c r="BB308" s="91"/>
      <c r="BC308" s="400">
        <f t="shared" si="111"/>
        <v>25.625</v>
      </c>
      <c r="BD308" s="400">
        <f t="shared" si="111"/>
        <v>35.625</v>
      </c>
    </row>
    <row r="309" spans="42:56" ht="15" x14ac:dyDescent="0.25">
      <c r="AP309" s="213">
        <f t="shared" si="107"/>
        <v>31.6875</v>
      </c>
      <c r="AQ309" s="213">
        <f t="shared" si="107"/>
        <v>59.6875</v>
      </c>
      <c r="AR309" s="91"/>
      <c r="AS309" s="214">
        <f t="shared" si="108"/>
        <v>26.3125</v>
      </c>
      <c r="AT309" s="214">
        <f t="shared" si="108"/>
        <v>30.6875</v>
      </c>
      <c r="AU309" s="135">
        <f t="shared" si="108"/>
        <v>47.6875</v>
      </c>
      <c r="AV309" s="91"/>
      <c r="AW309" s="130">
        <f t="shared" si="109"/>
        <v>25.6875</v>
      </c>
      <c r="AX309" s="130">
        <f t="shared" si="109"/>
        <v>29.6875</v>
      </c>
      <c r="AY309" s="91"/>
      <c r="AZ309" s="215">
        <f t="shared" si="110"/>
        <v>32.6875</v>
      </c>
      <c r="BA309" s="215">
        <f t="shared" si="110"/>
        <v>29.6875</v>
      </c>
      <c r="BB309" s="91"/>
      <c r="BC309" s="400">
        <f t="shared" si="111"/>
        <v>25.6875</v>
      </c>
      <c r="BD309" s="400">
        <f t="shared" si="111"/>
        <v>35.6875</v>
      </c>
    </row>
    <row r="310" spans="42:56" ht="15" x14ac:dyDescent="0.25">
      <c r="AP310" s="213">
        <f t="shared" si="107"/>
        <v>31.75</v>
      </c>
      <c r="AQ310" s="213">
        <f t="shared" si="107"/>
        <v>59.75</v>
      </c>
      <c r="AR310" s="91"/>
      <c r="AS310" s="214">
        <f t="shared" si="108"/>
        <v>26.375</v>
      </c>
      <c r="AT310" s="214">
        <f t="shared" si="108"/>
        <v>30.75</v>
      </c>
      <c r="AU310" s="135">
        <f t="shared" si="108"/>
        <v>47.75</v>
      </c>
      <c r="AV310" s="91"/>
      <c r="AW310" s="130">
        <f t="shared" si="109"/>
        <v>25.75</v>
      </c>
      <c r="AX310" s="130">
        <f t="shared" si="109"/>
        <v>29.75</v>
      </c>
      <c r="AY310" s="91"/>
      <c r="AZ310" s="215">
        <f t="shared" si="110"/>
        <v>32.75</v>
      </c>
      <c r="BA310" s="215">
        <f t="shared" si="110"/>
        <v>29.75</v>
      </c>
      <c r="BB310" s="91"/>
      <c r="BC310" s="400">
        <f t="shared" si="111"/>
        <v>25.75</v>
      </c>
      <c r="BD310" s="400">
        <f t="shared" si="111"/>
        <v>35.75</v>
      </c>
    </row>
    <row r="311" spans="42:56" ht="15" x14ac:dyDescent="0.25">
      <c r="AP311" s="213">
        <f t="shared" si="107"/>
        <v>31.8125</v>
      </c>
      <c r="AQ311" s="213">
        <f t="shared" si="107"/>
        <v>59.8125</v>
      </c>
      <c r="AR311" s="91"/>
      <c r="AS311" s="214">
        <f t="shared" si="108"/>
        <v>26.4375</v>
      </c>
      <c r="AT311" s="214">
        <f t="shared" si="108"/>
        <v>30.8125</v>
      </c>
      <c r="AU311" s="135">
        <f t="shared" si="108"/>
        <v>47.8125</v>
      </c>
      <c r="AV311" s="91"/>
      <c r="AW311" s="130">
        <f t="shared" si="109"/>
        <v>25.8125</v>
      </c>
      <c r="AX311" s="130">
        <f t="shared" si="109"/>
        <v>29.8125</v>
      </c>
      <c r="AY311" s="91"/>
      <c r="AZ311" s="215">
        <f t="shared" si="110"/>
        <v>32.8125</v>
      </c>
      <c r="BA311" s="215">
        <f t="shared" si="110"/>
        <v>29.8125</v>
      </c>
      <c r="BB311" s="91"/>
      <c r="BC311" s="400">
        <f t="shared" si="111"/>
        <v>25.8125</v>
      </c>
      <c r="BD311" s="400">
        <f t="shared" si="111"/>
        <v>35.8125</v>
      </c>
    </row>
    <row r="312" spans="42:56" ht="15" x14ac:dyDescent="0.25">
      <c r="AP312" s="213">
        <f t="shared" si="107"/>
        <v>31.875</v>
      </c>
      <c r="AQ312" s="213">
        <f t="shared" si="107"/>
        <v>59.875</v>
      </c>
      <c r="AR312" s="91"/>
      <c r="AS312" s="214">
        <f t="shared" si="108"/>
        <v>26.5</v>
      </c>
      <c r="AT312" s="214">
        <f t="shared" si="108"/>
        <v>30.875</v>
      </c>
      <c r="AU312" s="135">
        <f t="shared" si="108"/>
        <v>47.875</v>
      </c>
      <c r="AV312" s="91"/>
      <c r="AW312" s="130">
        <f t="shared" si="109"/>
        <v>25.875</v>
      </c>
      <c r="AX312" s="130">
        <f t="shared" si="109"/>
        <v>29.875</v>
      </c>
      <c r="AY312" s="91"/>
      <c r="AZ312" s="215">
        <f t="shared" si="110"/>
        <v>32.875</v>
      </c>
      <c r="BA312" s="215">
        <f t="shared" si="110"/>
        <v>29.875</v>
      </c>
      <c r="BB312" s="91"/>
      <c r="BC312" s="400">
        <f t="shared" si="111"/>
        <v>25.875</v>
      </c>
      <c r="BD312" s="400">
        <f t="shared" si="111"/>
        <v>35.875</v>
      </c>
    </row>
    <row r="313" spans="42:56" ht="15" x14ac:dyDescent="0.25">
      <c r="AP313" s="213">
        <f t="shared" si="107"/>
        <v>31.9375</v>
      </c>
      <c r="AQ313" s="213">
        <f t="shared" si="107"/>
        <v>59.9375</v>
      </c>
      <c r="AR313" s="91"/>
      <c r="AS313" s="214">
        <f t="shared" si="108"/>
        <v>26.5625</v>
      </c>
      <c r="AT313" s="214">
        <f t="shared" si="108"/>
        <v>30.9375</v>
      </c>
      <c r="AU313" s="135">
        <f t="shared" si="108"/>
        <v>47.9375</v>
      </c>
      <c r="AV313" s="91"/>
      <c r="AW313" s="130">
        <f t="shared" si="109"/>
        <v>25.9375</v>
      </c>
      <c r="AX313" s="130">
        <f t="shared" si="109"/>
        <v>29.9375</v>
      </c>
      <c r="AY313" s="91"/>
      <c r="AZ313" s="215">
        <f t="shared" si="110"/>
        <v>32.9375</v>
      </c>
      <c r="BA313" s="215">
        <f t="shared" si="110"/>
        <v>29.9375</v>
      </c>
      <c r="BB313" s="91"/>
      <c r="BC313" s="400">
        <f t="shared" si="111"/>
        <v>25.9375</v>
      </c>
      <c r="BD313" s="400">
        <f t="shared" si="111"/>
        <v>35.9375</v>
      </c>
    </row>
    <row r="314" spans="42:56" ht="15" x14ac:dyDescent="0.25">
      <c r="AP314" s="213">
        <f t="shared" si="107"/>
        <v>32</v>
      </c>
      <c r="AQ314" s="213">
        <f t="shared" si="107"/>
        <v>60</v>
      </c>
      <c r="AR314" s="91"/>
      <c r="AS314" s="214">
        <f t="shared" si="108"/>
        <v>26.625</v>
      </c>
      <c r="AT314" s="214">
        <f t="shared" si="108"/>
        <v>31</v>
      </c>
      <c r="AU314" s="135">
        <f t="shared" si="108"/>
        <v>48</v>
      </c>
      <c r="AV314" s="91"/>
      <c r="AW314" s="130">
        <f t="shared" si="109"/>
        <v>26</v>
      </c>
      <c r="AX314" s="130">
        <f t="shared" si="109"/>
        <v>30</v>
      </c>
      <c r="AY314" s="91"/>
      <c r="AZ314" s="215">
        <f t="shared" si="110"/>
        <v>33</v>
      </c>
      <c r="BA314" s="215">
        <f t="shared" si="110"/>
        <v>30</v>
      </c>
      <c r="BB314" s="91"/>
      <c r="BC314" s="400">
        <f t="shared" si="111"/>
        <v>26</v>
      </c>
      <c r="BD314" s="400">
        <f t="shared" si="111"/>
        <v>36</v>
      </c>
    </row>
    <row r="315" spans="42:56" ht="15" x14ac:dyDescent="0.25">
      <c r="AP315" s="213">
        <f t="shared" ref="AP315:AQ330" si="112">AP314+0.0625</f>
        <v>32.0625</v>
      </c>
      <c r="AQ315" s="213">
        <f t="shared" si="112"/>
        <v>60.0625</v>
      </c>
      <c r="AR315" s="91"/>
      <c r="AS315" s="214">
        <f t="shared" ref="AS315:AU330" si="113">AS314+0.0625</f>
        <v>26.6875</v>
      </c>
      <c r="AT315" s="214">
        <f t="shared" si="113"/>
        <v>31.0625</v>
      </c>
      <c r="AU315" s="135">
        <f t="shared" si="113"/>
        <v>48.0625</v>
      </c>
      <c r="AV315" s="91"/>
      <c r="AW315" s="130">
        <f t="shared" ref="AW315:AX330" si="114">AW314+0.0625</f>
        <v>26.0625</v>
      </c>
      <c r="AX315" s="130">
        <f t="shared" si="114"/>
        <v>30.0625</v>
      </c>
      <c r="AY315" s="91"/>
      <c r="AZ315" s="215">
        <f t="shared" ref="AZ315:BA330" si="115">AZ314+0.0625</f>
        <v>33.0625</v>
      </c>
      <c r="BA315" s="215">
        <f t="shared" si="115"/>
        <v>30.0625</v>
      </c>
      <c r="BB315" s="91"/>
      <c r="BC315" s="400">
        <f t="shared" ref="BC315:BD330" si="116">BC314+0.0625</f>
        <v>26.0625</v>
      </c>
      <c r="BD315" s="400">
        <f t="shared" si="116"/>
        <v>36.0625</v>
      </c>
    </row>
    <row r="316" spans="42:56" ht="15" x14ac:dyDescent="0.25">
      <c r="AP316" s="213">
        <f t="shared" si="112"/>
        <v>32.125</v>
      </c>
      <c r="AQ316" s="213">
        <f t="shared" si="112"/>
        <v>60.125</v>
      </c>
      <c r="AR316" s="91"/>
      <c r="AS316" s="214">
        <f t="shared" si="113"/>
        <v>26.75</v>
      </c>
      <c r="AT316" s="214">
        <f t="shared" si="113"/>
        <v>31.125</v>
      </c>
      <c r="AU316" s="135">
        <f t="shared" si="113"/>
        <v>48.125</v>
      </c>
      <c r="AV316" s="91"/>
      <c r="AW316" s="130">
        <f t="shared" si="114"/>
        <v>26.125</v>
      </c>
      <c r="AX316" s="130">
        <f t="shared" si="114"/>
        <v>30.125</v>
      </c>
      <c r="AY316" s="91"/>
      <c r="AZ316" s="215">
        <f t="shared" si="115"/>
        <v>33.125</v>
      </c>
      <c r="BA316" s="215">
        <f t="shared" si="115"/>
        <v>30.125</v>
      </c>
      <c r="BB316" s="91"/>
      <c r="BC316" s="400">
        <f t="shared" si="116"/>
        <v>26.125</v>
      </c>
      <c r="BD316" s="400">
        <f t="shared" si="116"/>
        <v>36.125</v>
      </c>
    </row>
    <row r="317" spans="42:56" ht="15" x14ac:dyDescent="0.25">
      <c r="AP317" s="213">
        <f t="shared" si="112"/>
        <v>32.1875</v>
      </c>
      <c r="AQ317" s="213">
        <f t="shared" si="112"/>
        <v>60.1875</v>
      </c>
      <c r="AR317" s="91"/>
      <c r="AS317" s="214">
        <f t="shared" si="113"/>
        <v>26.8125</v>
      </c>
      <c r="AT317" s="214">
        <f t="shared" si="113"/>
        <v>31.1875</v>
      </c>
      <c r="AU317" s="135">
        <f t="shared" si="113"/>
        <v>48.1875</v>
      </c>
      <c r="AV317" s="91"/>
      <c r="AW317" s="130">
        <f t="shared" si="114"/>
        <v>26.1875</v>
      </c>
      <c r="AX317" s="130">
        <f t="shared" si="114"/>
        <v>30.1875</v>
      </c>
      <c r="AY317" s="91"/>
      <c r="AZ317" s="215">
        <f t="shared" si="115"/>
        <v>33.1875</v>
      </c>
      <c r="BA317" s="215">
        <f t="shared" si="115"/>
        <v>30.1875</v>
      </c>
      <c r="BB317" s="91"/>
      <c r="BC317" s="400">
        <f t="shared" si="116"/>
        <v>26.1875</v>
      </c>
      <c r="BD317" s="400">
        <f t="shared" si="116"/>
        <v>36.1875</v>
      </c>
    </row>
    <row r="318" spans="42:56" ht="15" x14ac:dyDescent="0.25">
      <c r="AP318" s="213">
        <f t="shared" si="112"/>
        <v>32.25</v>
      </c>
      <c r="AQ318" s="213">
        <f t="shared" si="112"/>
        <v>60.25</v>
      </c>
      <c r="AR318" s="91"/>
      <c r="AS318" s="214">
        <f t="shared" si="113"/>
        <v>26.875</v>
      </c>
      <c r="AT318" s="214">
        <f t="shared" si="113"/>
        <v>31.25</v>
      </c>
      <c r="AU318" s="135">
        <f t="shared" si="113"/>
        <v>48.25</v>
      </c>
      <c r="AV318" s="91"/>
      <c r="AW318" s="130">
        <f t="shared" si="114"/>
        <v>26.25</v>
      </c>
      <c r="AX318" s="130">
        <f t="shared" si="114"/>
        <v>30.25</v>
      </c>
      <c r="AY318" s="91"/>
      <c r="AZ318" s="215">
        <f t="shared" si="115"/>
        <v>33.25</v>
      </c>
      <c r="BA318" s="215">
        <f t="shared" si="115"/>
        <v>30.25</v>
      </c>
      <c r="BB318" s="91"/>
      <c r="BC318" s="400">
        <f t="shared" si="116"/>
        <v>26.25</v>
      </c>
      <c r="BD318" s="400">
        <f t="shared" si="116"/>
        <v>36.25</v>
      </c>
    </row>
    <row r="319" spans="42:56" ht="15" x14ac:dyDescent="0.25">
      <c r="AP319" s="213">
        <f t="shared" si="112"/>
        <v>32.3125</v>
      </c>
      <c r="AQ319" s="213">
        <f t="shared" si="112"/>
        <v>60.3125</v>
      </c>
      <c r="AR319" s="91"/>
      <c r="AS319" s="214">
        <f t="shared" si="113"/>
        <v>26.9375</v>
      </c>
      <c r="AT319" s="214">
        <f t="shared" si="113"/>
        <v>31.3125</v>
      </c>
      <c r="AU319" s="135">
        <f t="shared" si="113"/>
        <v>48.3125</v>
      </c>
      <c r="AV319" s="91"/>
      <c r="AW319" s="130">
        <f t="shared" si="114"/>
        <v>26.3125</v>
      </c>
      <c r="AX319" s="130">
        <f t="shared" si="114"/>
        <v>30.3125</v>
      </c>
      <c r="AY319" s="91"/>
      <c r="AZ319" s="215">
        <f t="shared" si="115"/>
        <v>33.3125</v>
      </c>
      <c r="BA319" s="215">
        <f t="shared" si="115"/>
        <v>30.3125</v>
      </c>
      <c r="BB319" s="91"/>
      <c r="BC319" s="400">
        <f t="shared" si="116"/>
        <v>26.3125</v>
      </c>
      <c r="BD319" s="400">
        <f t="shared" si="116"/>
        <v>36.3125</v>
      </c>
    </row>
    <row r="320" spans="42:56" ht="15" x14ac:dyDescent="0.25">
      <c r="AP320" s="213">
        <f t="shared" si="112"/>
        <v>32.375</v>
      </c>
      <c r="AQ320" s="213">
        <f t="shared" si="112"/>
        <v>60.375</v>
      </c>
      <c r="AR320" s="91"/>
      <c r="AS320" s="214">
        <f t="shared" si="113"/>
        <v>27</v>
      </c>
      <c r="AT320" s="214">
        <f t="shared" si="113"/>
        <v>31.375</v>
      </c>
      <c r="AU320" s="135">
        <f t="shared" si="113"/>
        <v>48.375</v>
      </c>
      <c r="AV320" s="91"/>
      <c r="AW320" s="130">
        <f t="shared" si="114"/>
        <v>26.375</v>
      </c>
      <c r="AX320" s="130">
        <f t="shared" si="114"/>
        <v>30.375</v>
      </c>
      <c r="AY320" s="91"/>
      <c r="AZ320" s="215">
        <f t="shared" si="115"/>
        <v>33.375</v>
      </c>
      <c r="BA320" s="215">
        <f t="shared" si="115"/>
        <v>30.375</v>
      </c>
      <c r="BB320" s="91"/>
      <c r="BC320" s="400">
        <f t="shared" si="116"/>
        <v>26.375</v>
      </c>
      <c r="BD320" s="400">
        <f t="shared" si="116"/>
        <v>36.375</v>
      </c>
    </row>
    <row r="321" spans="42:56" ht="15" x14ac:dyDescent="0.25">
      <c r="AP321" s="213">
        <f t="shared" si="112"/>
        <v>32.4375</v>
      </c>
      <c r="AQ321" s="213">
        <f t="shared" si="112"/>
        <v>60.4375</v>
      </c>
      <c r="AR321" s="91"/>
      <c r="AS321" s="214">
        <f t="shared" si="113"/>
        <v>27.0625</v>
      </c>
      <c r="AT321" s="214">
        <f t="shared" si="113"/>
        <v>31.4375</v>
      </c>
      <c r="AU321" s="135">
        <f t="shared" si="113"/>
        <v>48.4375</v>
      </c>
      <c r="AV321" s="91"/>
      <c r="AW321" s="130">
        <f t="shared" si="114"/>
        <v>26.4375</v>
      </c>
      <c r="AX321" s="130">
        <f t="shared" si="114"/>
        <v>30.4375</v>
      </c>
      <c r="AY321" s="91"/>
      <c r="AZ321" s="215">
        <f t="shared" si="115"/>
        <v>33.4375</v>
      </c>
      <c r="BA321" s="215">
        <f t="shared" si="115"/>
        <v>30.4375</v>
      </c>
      <c r="BB321" s="91"/>
      <c r="BC321" s="400">
        <f t="shared" si="116"/>
        <v>26.4375</v>
      </c>
      <c r="BD321" s="400">
        <f t="shared" si="116"/>
        <v>36.4375</v>
      </c>
    </row>
    <row r="322" spans="42:56" ht="15" x14ac:dyDescent="0.25">
      <c r="AP322" s="213">
        <f t="shared" si="112"/>
        <v>32.5</v>
      </c>
      <c r="AQ322" s="213">
        <f t="shared" si="112"/>
        <v>60.5</v>
      </c>
      <c r="AR322" s="91"/>
      <c r="AS322" s="214">
        <f t="shared" si="113"/>
        <v>27.125</v>
      </c>
      <c r="AT322" s="214">
        <f t="shared" si="113"/>
        <v>31.5</v>
      </c>
      <c r="AU322" s="135">
        <f t="shared" si="113"/>
        <v>48.5</v>
      </c>
      <c r="AV322" s="91"/>
      <c r="AW322" s="130">
        <f t="shared" si="114"/>
        <v>26.5</v>
      </c>
      <c r="AX322" s="130">
        <f t="shared" si="114"/>
        <v>30.5</v>
      </c>
      <c r="AY322" s="91"/>
      <c r="AZ322" s="215">
        <f t="shared" si="115"/>
        <v>33.5</v>
      </c>
      <c r="BA322" s="215">
        <f t="shared" si="115"/>
        <v>30.5</v>
      </c>
      <c r="BB322" s="91"/>
      <c r="BC322" s="400">
        <f t="shared" si="116"/>
        <v>26.5</v>
      </c>
      <c r="BD322" s="400">
        <f t="shared" si="116"/>
        <v>36.5</v>
      </c>
    </row>
    <row r="323" spans="42:56" ht="15" x14ac:dyDescent="0.25">
      <c r="AP323" s="213">
        <f t="shared" si="112"/>
        <v>32.5625</v>
      </c>
      <c r="AQ323" s="213">
        <f t="shared" si="112"/>
        <v>60.5625</v>
      </c>
      <c r="AR323" s="91"/>
      <c r="AS323" s="214">
        <f t="shared" si="113"/>
        <v>27.1875</v>
      </c>
      <c r="AT323" s="214">
        <f t="shared" si="113"/>
        <v>31.5625</v>
      </c>
      <c r="AU323" s="135">
        <f t="shared" si="113"/>
        <v>48.5625</v>
      </c>
      <c r="AV323" s="91"/>
      <c r="AW323" s="130">
        <f t="shared" si="114"/>
        <v>26.5625</v>
      </c>
      <c r="AX323" s="130">
        <f t="shared" si="114"/>
        <v>30.5625</v>
      </c>
      <c r="AY323" s="91"/>
      <c r="AZ323" s="215">
        <f t="shared" si="115"/>
        <v>33.5625</v>
      </c>
      <c r="BA323" s="215">
        <f t="shared" si="115"/>
        <v>30.5625</v>
      </c>
      <c r="BB323" s="91"/>
      <c r="BC323" s="400">
        <f t="shared" si="116"/>
        <v>26.5625</v>
      </c>
      <c r="BD323" s="400">
        <f t="shared" si="116"/>
        <v>36.5625</v>
      </c>
    </row>
    <row r="324" spans="42:56" ht="15" x14ac:dyDescent="0.25">
      <c r="AP324" s="213">
        <f t="shared" si="112"/>
        <v>32.625</v>
      </c>
      <c r="AQ324" s="213">
        <f t="shared" si="112"/>
        <v>60.625</v>
      </c>
      <c r="AR324" s="91"/>
      <c r="AS324" s="214">
        <f t="shared" si="113"/>
        <v>27.25</v>
      </c>
      <c r="AT324" s="214">
        <f t="shared" si="113"/>
        <v>31.625</v>
      </c>
      <c r="AU324" s="135">
        <f t="shared" si="113"/>
        <v>48.625</v>
      </c>
      <c r="AV324" s="91"/>
      <c r="AW324" s="130">
        <f t="shared" si="114"/>
        <v>26.625</v>
      </c>
      <c r="AX324" s="130">
        <f t="shared" si="114"/>
        <v>30.625</v>
      </c>
      <c r="AY324" s="91"/>
      <c r="AZ324" s="215">
        <f t="shared" si="115"/>
        <v>33.625</v>
      </c>
      <c r="BA324" s="215">
        <f t="shared" si="115"/>
        <v>30.625</v>
      </c>
      <c r="BB324" s="91"/>
      <c r="BC324" s="400">
        <f t="shared" si="116"/>
        <v>26.625</v>
      </c>
      <c r="BD324" s="400">
        <f t="shared" si="116"/>
        <v>36.625</v>
      </c>
    </row>
    <row r="325" spans="42:56" ht="15" x14ac:dyDescent="0.25">
      <c r="AP325" s="213">
        <f t="shared" si="112"/>
        <v>32.6875</v>
      </c>
      <c r="AQ325" s="213">
        <f t="shared" si="112"/>
        <v>60.6875</v>
      </c>
      <c r="AR325" s="91"/>
      <c r="AS325" s="214">
        <f t="shared" si="113"/>
        <v>27.3125</v>
      </c>
      <c r="AT325" s="214">
        <f t="shared" si="113"/>
        <v>31.6875</v>
      </c>
      <c r="AU325" s="135">
        <f t="shared" si="113"/>
        <v>48.6875</v>
      </c>
      <c r="AV325" s="91"/>
      <c r="AW325" s="130">
        <f t="shared" si="114"/>
        <v>26.6875</v>
      </c>
      <c r="AX325" s="130">
        <f t="shared" si="114"/>
        <v>30.6875</v>
      </c>
      <c r="AY325" s="91"/>
      <c r="AZ325" s="215">
        <f t="shared" si="115"/>
        <v>33.6875</v>
      </c>
      <c r="BA325" s="215">
        <f t="shared" si="115"/>
        <v>30.6875</v>
      </c>
      <c r="BB325" s="91"/>
      <c r="BC325" s="400">
        <f t="shared" si="116"/>
        <v>26.6875</v>
      </c>
      <c r="BD325" s="400">
        <f t="shared" si="116"/>
        <v>36.6875</v>
      </c>
    </row>
    <row r="326" spans="42:56" ht="15" x14ac:dyDescent="0.25">
      <c r="AP326" s="213">
        <f t="shared" si="112"/>
        <v>32.75</v>
      </c>
      <c r="AQ326" s="213">
        <f t="shared" si="112"/>
        <v>60.75</v>
      </c>
      <c r="AR326" s="91"/>
      <c r="AS326" s="214">
        <f t="shared" si="113"/>
        <v>27.375</v>
      </c>
      <c r="AT326" s="214">
        <f t="shared" si="113"/>
        <v>31.75</v>
      </c>
      <c r="AU326" s="135">
        <f t="shared" si="113"/>
        <v>48.75</v>
      </c>
      <c r="AV326" s="91"/>
      <c r="AW326" s="130">
        <f t="shared" si="114"/>
        <v>26.75</v>
      </c>
      <c r="AX326" s="130">
        <f t="shared" si="114"/>
        <v>30.75</v>
      </c>
      <c r="AY326" s="91"/>
      <c r="AZ326" s="215">
        <f t="shared" si="115"/>
        <v>33.75</v>
      </c>
      <c r="BA326" s="215">
        <f t="shared" si="115"/>
        <v>30.75</v>
      </c>
      <c r="BB326" s="91"/>
      <c r="BC326" s="400">
        <f t="shared" si="116"/>
        <v>26.75</v>
      </c>
      <c r="BD326" s="400">
        <f t="shared" si="116"/>
        <v>36.75</v>
      </c>
    </row>
    <row r="327" spans="42:56" ht="15" x14ac:dyDescent="0.25">
      <c r="AP327" s="213">
        <f t="shared" si="112"/>
        <v>32.8125</v>
      </c>
      <c r="AQ327" s="213">
        <f t="shared" si="112"/>
        <v>60.8125</v>
      </c>
      <c r="AR327" s="91"/>
      <c r="AS327" s="214">
        <f t="shared" si="113"/>
        <v>27.4375</v>
      </c>
      <c r="AT327" s="214">
        <f t="shared" si="113"/>
        <v>31.8125</v>
      </c>
      <c r="AU327" s="135">
        <f t="shared" si="113"/>
        <v>48.8125</v>
      </c>
      <c r="AV327" s="91"/>
      <c r="AW327" s="130">
        <f t="shared" si="114"/>
        <v>26.8125</v>
      </c>
      <c r="AX327" s="130">
        <f t="shared" si="114"/>
        <v>30.8125</v>
      </c>
      <c r="AY327" s="91"/>
      <c r="AZ327" s="215">
        <f t="shared" si="115"/>
        <v>33.8125</v>
      </c>
      <c r="BA327" s="215">
        <f t="shared" si="115"/>
        <v>30.8125</v>
      </c>
      <c r="BB327" s="91"/>
      <c r="BC327" s="400">
        <f t="shared" si="116"/>
        <v>26.8125</v>
      </c>
      <c r="BD327" s="400">
        <f t="shared" si="116"/>
        <v>36.8125</v>
      </c>
    </row>
    <row r="328" spans="42:56" ht="15" x14ac:dyDescent="0.25">
      <c r="AP328" s="213">
        <f t="shared" si="112"/>
        <v>32.875</v>
      </c>
      <c r="AQ328" s="213">
        <f t="shared" si="112"/>
        <v>60.875</v>
      </c>
      <c r="AR328" s="91"/>
      <c r="AS328" s="214">
        <f t="shared" si="113"/>
        <v>27.5</v>
      </c>
      <c r="AT328" s="214">
        <f t="shared" si="113"/>
        <v>31.875</v>
      </c>
      <c r="AU328" s="135">
        <f t="shared" si="113"/>
        <v>48.875</v>
      </c>
      <c r="AV328" s="91"/>
      <c r="AW328" s="130">
        <f t="shared" si="114"/>
        <v>26.875</v>
      </c>
      <c r="AX328" s="130">
        <f t="shared" si="114"/>
        <v>30.875</v>
      </c>
      <c r="AY328" s="91"/>
      <c r="AZ328" s="215">
        <f t="shared" si="115"/>
        <v>33.875</v>
      </c>
      <c r="BA328" s="215">
        <f t="shared" si="115"/>
        <v>30.875</v>
      </c>
      <c r="BB328" s="91"/>
      <c r="BC328" s="400">
        <f t="shared" si="116"/>
        <v>26.875</v>
      </c>
      <c r="BD328" s="400">
        <f t="shared" si="116"/>
        <v>36.875</v>
      </c>
    </row>
    <row r="329" spans="42:56" ht="15" x14ac:dyDescent="0.25">
      <c r="AP329" s="213">
        <f t="shared" si="112"/>
        <v>32.9375</v>
      </c>
      <c r="AQ329" s="213">
        <f t="shared" si="112"/>
        <v>60.9375</v>
      </c>
      <c r="AR329" s="91"/>
      <c r="AS329" s="214">
        <f t="shared" si="113"/>
        <v>27.5625</v>
      </c>
      <c r="AT329" s="214">
        <f t="shared" si="113"/>
        <v>31.9375</v>
      </c>
      <c r="AU329" s="135">
        <f t="shared" si="113"/>
        <v>48.9375</v>
      </c>
      <c r="AV329" s="91"/>
      <c r="AW329" s="130">
        <f t="shared" si="114"/>
        <v>26.9375</v>
      </c>
      <c r="AX329" s="130">
        <f t="shared" si="114"/>
        <v>30.9375</v>
      </c>
      <c r="AY329" s="91"/>
      <c r="AZ329" s="215">
        <f t="shared" si="115"/>
        <v>33.9375</v>
      </c>
      <c r="BA329" s="215">
        <f t="shared" si="115"/>
        <v>30.9375</v>
      </c>
      <c r="BB329" s="91"/>
      <c r="BC329" s="400">
        <f t="shared" si="116"/>
        <v>26.9375</v>
      </c>
      <c r="BD329" s="400">
        <f t="shared" si="116"/>
        <v>36.9375</v>
      </c>
    </row>
    <row r="330" spans="42:56" ht="15" x14ac:dyDescent="0.25">
      <c r="AP330" s="213">
        <f t="shared" si="112"/>
        <v>33</v>
      </c>
      <c r="AQ330" s="213">
        <f t="shared" si="112"/>
        <v>61</v>
      </c>
      <c r="AR330" s="91"/>
      <c r="AS330" s="214">
        <f t="shared" si="113"/>
        <v>27.625</v>
      </c>
      <c r="AT330" s="214">
        <f t="shared" si="113"/>
        <v>32</v>
      </c>
      <c r="AU330" s="135">
        <f t="shared" si="113"/>
        <v>49</v>
      </c>
      <c r="AV330" s="91"/>
      <c r="AW330" s="130">
        <f t="shared" si="114"/>
        <v>27</v>
      </c>
      <c r="AX330" s="130">
        <f t="shared" si="114"/>
        <v>31</v>
      </c>
      <c r="AY330" s="91"/>
      <c r="AZ330" s="215">
        <f t="shared" si="115"/>
        <v>34</v>
      </c>
      <c r="BA330" s="215">
        <f t="shared" si="115"/>
        <v>31</v>
      </c>
      <c r="BB330" s="91"/>
      <c r="BC330" s="400">
        <f t="shared" si="116"/>
        <v>27</v>
      </c>
      <c r="BD330" s="400">
        <f t="shared" si="116"/>
        <v>37</v>
      </c>
    </row>
    <row r="331" spans="42:56" ht="15" x14ac:dyDescent="0.25">
      <c r="AP331" s="213">
        <f t="shared" ref="AP331:AQ346" si="117">AP330+0.0625</f>
        <v>33.0625</v>
      </c>
      <c r="AQ331" s="213">
        <f t="shared" si="117"/>
        <v>61.0625</v>
      </c>
      <c r="AR331" s="91"/>
      <c r="AS331" s="214">
        <f t="shared" ref="AS331:AU346" si="118">AS330+0.0625</f>
        <v>27.6875</v>
      </c>
      <c r="AT331" s="214">
        <f t="shared" si="118"/>
        <v>32.0625</v>
      </c>
      <c r="AU331" s="135">
        <f t="shared" si="118"/>
        <v>49.0625</v>
      </c>
      <c r="AV331" s="91"/>
      <c r="AW331" s="130">
        <f t="shared" ref="AW331:AX346" si="119">AW330+0.0625</f>
        <v>27.0625</v>
      </c>
      <c r="AX331" s="130">
        <f t="shared" si="119"/>
        <v>31.0625</v>
      </c>
      <c r="AY331" s="91"/>
      <c r="AZ331" s="215">
        <f t="shared" ref="AZ331:BA346" si="120">AZ330+0.0625</f>
        <v>34.0625</v>
      </c>
      <c r="BA331" s="215">
        <f t="shared" si="120"/>
        <v>31.0625</v>
      </c>
      <c r="BB331" s="91"/>
      <c r="BC331" s="400">
        <f t="shared" ref="BC331:BD346" si="121">BC330+0.0625</f>
        <v>27.0625</v>
      </c>
      <c r="BD331" s="400">
        <f t="shared" si="121"/>
        <v>37.0625</v>
      </c>
    </row>
    <row r="332" spans="42:56" ht="15" x14ac:dyDescent="0.25">
      <c r="AP332" s="213">
        <f t="shared" si="117"/>
        <v>33.125</v>
      </c>
      <c r="AQ332" s="213">
        <f t="shared" si="117"/>
        <v>61.125</v>
      </c>
      <c r="AR332" s="91"/>
      <c r="AS332" s="214">
        <f t="shared" si="118"/>
        <v>27.75</v>
      </c>
      <c r="AT332" s="214">
        <f t="shared" si="118"/>
        <v>32.125</v>
      </c>
      <c r="AU332" s="135">
        <f t="shared" si="118"/>
        <v>49.125</v>
      </c>
      <c r="AV332" s="91"/>
      <c r="AW332" s="130">
        <f t="shared" si="119"/>
        <v>27.125</v>
      </c>
      <c r="AX332" s="130">
        <f t="shared" si="119"/>
        <v>31.125</v>
      </c>
      <c r="AY332" s="91"/>
      <c r="AZ332" s="215">
        <f t="shared" si="120"/>
        <v>34.125</v>
      </c>
      <c r="BA332" s="215">
        <f t="shared" si="120"/>
        <v>31.125</v>
      </c>
      <c r="BB332" s="91"/>
      <c r="BC332" s="400">
        <f t="shared" si="121"/>
        <v>27.125</v>
      </c>
      <c r="BD332" s="400">
        <f t="shared" si="121"/>
        <v>37.125</v>
      </c>
    </row>
    <row r="333" spans="42:56" ht="15" x14ac:dyDescent="0.25">
      <c r="AP333" s="213">
        <f t="shared" si="117"/>
        <v>33.1875</v>
      </c>
      <c r="AQ333" s="213">
        <f t="shared" si="117"/>
        <v>61.1875</v>
      </c>
      <c r="AR333" s="91"/>
      <c r="AS333" s="214">
        <f t="shared" si="118"/>
        <v>27.8125</v>
      </c>
      <c r="AT333" s="214">
        <f t="shared" si="118"/>
        <v>32.1875</v>
      </c>
      <c r="AU333" s="135">
        <f t="shared" si="118"/>
        <v>49.1875</v>
      </c>
      <c r="AV333" s="91"/>
      <c r="AW333" s="130">
        <f t="shared" si="119"/>
        <v>27.1875</v>
      </c>
      <c r="AX333" s="130">
        <f t="shared" si="119"/>
        <v>31.1875</v>
      </c>
      <c r="AY333" s="91"/>
      <c r="AZ333" s="215">
        <f t="shared" si="120"/>
        <v>34.1875</v>
      </c>
      <c r="BA333" s="215">
        <f t="shared" si="120"/>
        <v>31.1875</v>
      </c>
      <c r="BB333" s="91"/>
      <c r="BC333" s="400">
        <f t="shared" si="121"/>
        <v>27.1875</v>
      </c>
      <c r="BD333" s="400">
        <f t="shared" si="121"/>
        <v>37.1875</v>
      </c>
    </row>
    <row r="334" spans="42:56" ht="15" x14ac:dyDescent="0.25">
      <c r="AP334" s="213">
        <f t="shared" si="117"/>
        <v>33.25</v>
      </c>
      <c r="AQ334" s="213">
        <f t="shared" si="117"/>
        <v>61.25</v>
      </c>
      <c r="AR334" s="91"/>
      <c r="AS334" s="214">
        <f t="shared" si="118"/>
        <v>27.875</v>
      </c>
      <c r="AT334" s="214">
        <f t="shared" si="118"/>
        <v>32.25</v>
      </c>
      <c r="AU334" s="135">
        <f t="shared" si="118"/>
        <v>49.25</v>
      </c>
      <c r="AV334" s="91"/>
      <c r="AW334" s="130">
        <f t="shared" si="119"/>
        <v>27.25</v>
      </c>
      <c r="AX334" s="130">
        <f t="shared" si="119"/>
        <v>31.25</v>
      </c>
      <c r="AY334" s="91"/>
      <c r="AZ334" s="215">
        <f t="shared" si="120"/>
        <v>34.25</v>
      </c>
      <c r="BA334" s="215">
        <f t="shared" si="120"/>
        <v>31.25</v>
      </c>
      <c r="BB334" s="91"/>
      <c r="BC334" s="400">
        <f t="shared" si="121"/>
        <v>27.25</v>
      </c>
      <c r="BD334" s="400">
        <f t="shared" si="121"/>
        <v>37.25</v>
      </c>
    </row>
    <row r="335" spans="42:56" ht="15" x14ac:dyDescent="0.25">
      <c r="AP335" s="213">
        <f t="shared" si="117"/>
        <v>33.3125</v>
      </c>
      <c r="AQ335" s="213">
        <f t="shared" si="117"/>
        <v>61.3125</v>
      </c>
      <c r="AR335" s="91"/>
      <c r="AS335" s="214">
        <f t="shared" si="118"/>
        <v>27.9375</v>
      </c>
      <c r="AT335" s="214">
        <f t="shared" si="118"/>
        <v>32.3125</v>
      </c>
      <c r="AU335" s="135">
        <f t="shared" si="118"/>
        <v>49.3125</v>
      </c>
      <c r="AV335" s="91"/>
      <c r="AW335" s="130">
        <f t="shared" si="119"/>
        <v>27.3125</v>
      </c>
      <c r="AX335" s="130">
        <f t="shared" si="119"/>
        <v>31.3125</v>
      </c>
      <c r="AY335" s="91"/>
      <c r="AZ335" s="215">
        <f t="shared" si="120"/>
        <v>34.3125</v>
      </c>
      <c r="BA335" s="215">
        <f t="shared" si="120"/>
        <v>31.3125</v>
      </c>
      <c r="BB335" s="91"/>
      <c r="BC335" s="400">
        <f t="shared" si="121"/>
        <v>27.3125</v>
      </c>
      <c r="BD335" s="400">
        <f t="shared" si="121"/>
        <v>37.3125</v>
      </c>
    </row>
    <row r="336" spans="42:56" ht="15" x14ac:dyDescent="0.25">
      <c r="AP336" s="213">
        <f t="shared" si="117"/>
        <v>33.375</v>
      </c>
      <c r="AQ336" s="213">
        <f t="shared" si="117"/>
        <v>61.375</v>
      </c>
      <c r="AR336" s="91"/>
      <c r="AS336" s="214">
        <f t="shared" si="118"/>
        <v>28</v>
      </c>
      <c r="AT336" s="214">
        <f t="shared" si="118"/>
        <v>32.375</v>
      </c>
      <c r="AU336" s="135">
        <f t="shared" si="118"/>
        <v>49.375</v>
      </c>
      <c r="AV336" s="91"/>
      <c r="AW336" s="130">
        <f t="shared" si="119"/>
        <v>27.375</v>
      </c>
      <c r="AX336" s="130">
        <f t="shared" si="119"/>
        <v>31.375</v>
      </c>
      <c r="AY336" s="91"/>
      <c r="AZ336" s="215">
        <f t="shared" si="120"/>
        <v>34.375</v>
      </c>
      <c r="BA336" s="215">
        <f t="shared" si="120"/>
        <v>31.375</v>
      </c>
      <c r="BB336" s="91"/>
      <c r="BC336" s="400">
        <f t="shared" si="121"/>
        <v>27.375</v>
      </c>
      <c r="BD336" s="400">
        <f t="shared" si="121"/>
        <v>37.375</v>
      </c>
    </row>
    <row r="337" spans="42:56" ht="15" x14ac:dyDescent="0.25">
      <c r="AP337" s="213">
        <f t="shared" si="117"/>
        <v>33.4375</v>
      </c>
      <c r="AQ337" s="213">
        <f t="shared" si="117"/>
        <v>61.4375</v>
      </c>
      <c r="AR337" s="91"/>
      <c r="AS337" s="214">
        <f t="shared" si="118"/>
        <v>28.0625</v>
      </c>
      <c r="AT337" s="214">
        <f t="shared" si="118"/>
        <v>32.4375</v>
      </c>
      <c r="AU337" s="135">
        <f t="shared" si="118"/>
        <v>49.4375</v>
      </c>
      <c r="AV337" s="91"/>
      <c r="AW337" s="130">
        <f t="shared" si="119"/>
        <v>27.4375</v>
      </c>
      <c r="AX337" s="130">
        <f t="shared" si="119"/>
        <v>31.4375</v>
      </c>
      <c r="AY337" s="91"/>
      <c r="AZ337" s="215">
        <f t="shared" si="120"/>
        <v>34.4375</v>
      </c>
      <c r="BA337" s="215">
        <f t="shared" si="120"/>
        <v>31.4375</v>
      </c>
      <c r="BB337" s="91"/>
      <c r="BC337" s="400">
        <f t="shared" si="121"/>
        <v>27.4375</v>
      </c>
      <c r="BD337" s="400">
        <f t="shared" si="121"/>
        <v>37.4375</v>
      </c>
    </row>
    <row r="338" spans="42:56" ht="15" x14ac:dyDescent="0.25">
      <c r="AP338" s="213">
        <f t="shared" si="117"/>
        <v>33.5</v>
      </c>
      <c r="AQ338" s="213">
        <f t="shared" si="117"/>
        <v>61.5</v>
      </c>
      <c r="AR338" s="91"/>
      <c r="AS338" s="214">
        <f t="shared" si="118"/>
        <v>28.125</v>
      </c>
      <c r="AT338" s="214">
        <f t="shared" si="118"/>
        <v>32.5</v>
      </c>
      <c r="AU338" s="135">
        <f t="shared" si="118"/>
        <v>49.5</v>
      </c>
      <c r="AV338" s="91"/>
      <c r="AW338" s="130">
        <f t="shared" si="119"/>
        <v>27.5</v>
      </c>
      <c r="AX338" s="130">
        <f t="shared" si="119"/>
        <v>31.5</v>
      </c>
      <c r="AY338" s="91"/>
      <c r="AZ338" s="215">
        <f t="shared" si="120"/>
        <v>34.5</v>
      </c>
      <c r="BA338" s="215">
        <f t="shared" si="120"/>
        <v>31.5</v>
      </c>
      <c r="BB338" s="91"/>
      <c r="BC338" s="400">
        <f t="shared" si="121"/>
        <v>27.5</v>
      </c>
      <c r="BD338" s="400">
        <f t="shared" si="121"/>
        <v>37.5</v>
      </c>
    </row>
    <row r="339" spans="42:56" ht="15" x14ac:dyDescent="0.25">
      <c r="AP339" s="213">
        <f t="shared" si="117"/>
        <v>33.5625</v>
      </c>
      <c r="AQ339" s="213">
        <f t="shared" si="117"/>
        <v>61.5625</v>
      </c>
      <c r="AR339" s="91"/>
      <c r="AS339" s="214">
        <f t="shared" si="118"/>
        <v>28.1875</v>
      </c>
      <c r="AT339" s="214">
        <f t="shared" si="118"/>
        <v>32.5625</v>
      </c>
      <c r="AU339" s="135">
        <f t="shared" si="118"/>
        <v>49.5625</v>
      </c>
      <c r="AV339" s="91"/>
      <c r="AW339" s="130">
        <f t="shared" si="119"/>
        <v>27.5625</v>
      </c>
      <c r="AX339" s="130">
        <f t="shared" si="119"/>
        <v>31.5625</v>
      </c>
      <c r="AY339" s="91"/>
      <c r="AZ339" s="215">
        <f t="shared" si="120"/>
        <v>34.5625</v>
      </c>
      <c r="BA339" s="215">
        <f t="shared" si="120"/>
        <v>31.5625</v>
      </c>
      <c r="BB339" s="91"/>
      <c r="BC339" s="400">
        <f t="shared" si="121"/>
        <v>27.5625</v>
      </c>
      <c r="BD339" s="400">
        <f t="shared" si="121"/>
        <v>37.5625</v>
      </c>
    </row>
    <row r="340" spans="42:56" ht="15" x14ac:dyDescent="0.25">
      <c r="AP340" s="213">
        <f t="shared" si="117"/>
        <v>33.625</v>
      </c>
      <c r="AQ340" s="213">
        <f t="shared" si="117"/>
        <v>61.625</v>
      </c>
      <c r="AR340" s="91"/>
      <c r="AS340" s="214">
        <f t="shared" si="118"/>
        <v>28.25</v>
      </c>
      <c r="AT340" s="214">
        <f t="shared" si="118"/>
        <v>32.625</v>
      </c>
      <c r="AU340" s="135">
        <f t="shared" si="118"/>
        <v>49.625</v>
      </c>
      <c r="AV340" s="91"/>
      <c r="AW340" s="130">
        <f t="shared" si="119"/>
        <v>27.625</v>
      </c>
      <c r="AX340" s="130">
        <f t="shared" si="119"/>
        <v>31.625</v>
      </c>
      <c r="AY340" s="91"/>
      <c r="AZ340" s="215">
        <f t="shared" si="120"/>
        <v>34.625</v>
      </c>
      <c r="BA340" s="215">
        <f t="shared" si="120"/>
        <v>31.625</v>
      </c>
      <c r="BB340" s="91"/>
      <c r="BC340" s="400">
        <f t="shared" si="121"/>
        <v>27.625</v>
      </c>
      <c r="BD340" s="400">
        <f t="shared" si="121"/>
        <v>37.625</v>
      </c>
    </row>
    <row r="341" spans="42:56" ht="15" x14ac:dyDescent="0.25">
      <c r="AP341" s="213">
        <f t="shared" si="117"/>
        <v>33.6875</v>
      </c>
      <c r="AQ341" s="213">
        <f t="shared" si="117"/>
        <v>61.6875</v>
      </c>
      <c r="AR341" s="91"/>
      <c r="AS341" s="214">
        <f t="shared" si="118"/>
        <v>28.3125</v>
      </c>
      <c r="AT341" s="214">
        <f t="shared" si="118"/>
        <v>32.6875</v>
      </c>
      <c r="AU341" s="135">
        <f t="shared" si="118"/>
        <v>49.6875</v>
      </c>
      <c r="AV341" s="91"/>
      <c r="AW341" s="130">
        <f t="shared" si="119"/>
        <v>27.6875</v>
      </c>
      <c r="AX341" s="130">
        <f t="shared" si="119"/>
        <v>31.6875</v>
      </c>
      <c r="AY341" s="91"/>
      <c r="AZ341" s="215">
        <f t="shared" si="120"/>
        <v>34.6875</v>
      </c>
      <c r="BA341" s="215">
        <f t="shared" si="120"/>
        <v>31.6875</v>
      </c>
      <c r="BB341" s="91"/>
      <c r="BC341" s="400">
        <f t="shared" si="121"/>
        <v>27.6875</v>
      </c>
      <c r="BD341" s="400">
        <f t="shared" si="121"/>
        <v>37.6875</v>
      </c>
    </row>
    <row r="342" spans="42:56" ht="15" x14ac:dyDescent="0.25">
      <c r="AP342" s="213">
        <f t="shared" si="117"/>
        <v>33.75</v>
      </c>
      <c r="AQ342" s="213">
        <f t="shared" si="117"/>
        <v>61.75</v>
      </c>
      <c r="AR342" s="91"/>
      <c r="AS342" s="214">
        <f t="shared" si="118"/>
        <v>28.375</v>
      </c>
      <c r="AT342" s="214">
        <f t="shared" si="118"/>
        <v>32.75</v>
      </c>
      <c r="AU342" s="135">
        <f t="shared" si="118"/>
        <v>49.75</v>
      </c>
      <c r="AV342" s="91"/>
      <c r="AW342" s="130">
        <f t="shared" si="119"/>
        <v>27.75</v>
      </c>
      <c r="AX342" s="130">
        <f t="shared" si="119"/>
        <v>31.75</v>
      </c>
      <c r="AY342" s="91"/>
      <c r="AZ342" s="215">
        <f t="shared" si="120"/>
        <v>34.75</v>
      </c>
      <c r="BA342" s="215">
        <f t="shared" si="120"/>
        <v>31.75</v>
      </c>
      <c r="BB342" s="91"/>
      <c r="BC342" s="400">
        <f t="shared" si="121"/>
        <v>27.75</v>
      </c>
      <c r="BD342" s="400">
        <f t="shared" si="121"/>
        <v>37.75</v>
      </c>
    </row>
    <row r="343" spans="42:56" ht="15" x14ac:dyDescent="0.25">
      <c r="AP343" s="213">
        <f t="shared" si="117"/>
        <v>33.8125</v>
      </c>
      <c r="AQ343" s="213">
        <f t="shared" si="117"/>
        <v>61.8125</v>
      </c>
      <c r="AR343" s="91"/>
      <c r="AS343" s="214">
        <f t="shared" si="118"/>
        <v>28.4375</v>
      </c>
      <c r="AT343" s="214">
        <f t="shared" si="118"/>
        <v>32.8125</v>
      </c>
      <c r="AU343" s="135">
        <f t="shared" si="118"/>
        <v>49.8125</v>
      </c>
      <c r="AV343" s="91"/>
      <c r="AW343" s="130">
        <f t="shared" si="119"/>
        <v>27.8125</v>
      </c>
      <c r="AX343" s="130">
        <f t="shared" si="119"/>
        <v>31.8125</v>
      </c>
      <c r="AY343" s="91"/>
      <c r="AZ343" s="215">
        <f t="shared" si="120"/>
        <v>34.8125</v>
      </c>
      <c r="BA343" s="215">
        <f t="shared" si="120"/>
        <v>31.8125</v>
      </c>
      <c r="BB343" s="91"/>
      <c r="BC343" s="400">
        <f t="shared" si="121"/>
        <v>27.8125</v>
      </c>
      <c r="BD343" s="400">
        <f t="shared" si="121"/>
        <v>37.8125</v>
      </c>
    </row>
    <row r="344" spans="42:56" ht="15" x14ac:dyDescent="0.25">
      <c r="AP344" s="213">
        <f t="shared" si="117"/>
        <v>33.875</v>
      </c>
      <c r="AQ344" s="213">
        <f t="shared" si="117"/>
        <v>61.875</v>
      </c>
      <c r="AR344" s="91"/>
      <c r="AS344" s="214">
        <f t="shared" si="118"/>
        <v>28.5</v>
      </c>
      <c r="AT344" s="214">
        <f t="shared" si="118"/>
        <v>32.875</v>
      </c>
      <c r="AU344" s="135">
        <f t="shared" si="118"/>
        <v>49.875</v>
      </c>
      <c r="AV344" s="91"/>
      <c r="AW344" s="130">
        <f t="shared" si="119"/>
        <v>27.875</v>
      </c>
      <c r="AX344" s="130">
        <f t="shared" si="119"/>
        <v>31.875</v>
      </c>
      <c r="AY344" s="91"/>
      <c r="AZ344" s="215">
        <f t="shared" si="120"/>
        <v>34.875</v>
      </c>
      <c r="BA344" s="215">
        <f t="shared" si="120"/>
        <v>31.875</v>
      </c>
      <c r="BB344" s="91"/>
      <c r="BC344" s="400">
        <f t="shared" si="121"/>
        <v>27.875</v>
      </c>
      <c r="BD344" s="400">
        <f t="shared" si="121"/>
        <v>37.875</v>
      </c>
    </row>
    <row r="345" spans="42:56" ht="15" x14ac:dyDescent="0.25">
      <c r="AP345" s="213">
        <f t="shared" si="117"/>
        <v>33.9375</v>
      </c>
      <c r="AQ345" s="213">
        <f t="shared" si="117"/>
        <v>61.9375</v>
      </c>
      <c r="AR345" s="91"/>
      <c r="AS345" s="214">
        <f t="shared" si="118"/>
        <v>28.5625</v>
      </c>
      <c r="AT345" s="214">
        <f t="shared" si="118"/>
        <v>32.9375</v>
      </c>
      <c r="AU345" s="135">
        <f t="shared" si="118"/>
        <v>49.9375</v>
      </c>
      <c r="AV345" s="91"/>
      <c r="AW345" s="130">
        <f t="shared" si="119"/>
        <v>27.9375</v>
      </c>
      <c r="AX345" s="130">
        <f t="shared" si="119"/>
        <v>31.9375</v>
      </c>
      <c r="AY345" s="91"/>
      <c r="AZ345" s="215">
        <f t="shared" si="120"/>
        <v>34.9375</v>
      </c>
      <c r="BA345" s="215">
        <f t="shared" si="120"/>
        <v>31.9375</v>
      </c>
      <c r="BB345" s="91"/>
      <c r="BC345" s="400">
        <f t="shared" si="121"/>
        <v>27.9375</v>
      </c>
      <c r="BD345" s="400">
        <f t="shared" si="121"/>
        <v>37.9375</v>
      </c>
    </row>
    <row r="346" spans="42:56" ht="15" x14ac:dyDescent="0.25">
      <c r="AP346" s="213">
        <f t="shared" si="117"/>
        <v>34</v>
      </c>
      <c r="AQ346" s="213">
        <f t="shared" si="117"/>
        <v>62</v>
      </c>
      <c r="AR346" s="91"/>
      <c r="AS346" s="214">
        <f t="shared" si="118"/>
        <v>28.625</v>
      </c>
      <c r="AT346" s="214">
        <f t="shared" si="118"/>
        <v>33</v>
      </c>
      <c r="AU346" s="135">
        <f t="shared" si="118"/>
        <v>50</v>
      </c>
      <c r="AV346" s="91"/>
      <c r="AW346" s="130">
        <f t="shared" si="119"/>
        <v>28</v>
      </c>
      <c r="AX346" s="130">
        <f t="shared" si="119"/>
        <v>32</v>
      </c>
      <c r="AY346" s="91"/>
      <c r="AZ346" s="215">
        <f t="shared" si="120"/>
        <v>35</v>
      </c>
      <c r="BA346" s="215">
        <f t="shared" si="120"/>
        <v>32</v>
      </c>
      <c r="BB346" s="91"/>
      <c r="BC346" s="400">
        <f t="shared" si="121"/>
        <v>28</v>
      </c>
      <c r="BD346" s="400">
        <f t="shared" si="121"/>
        <v>38</v>
      </c>
    </row>
    <row r="347" spans="42:56" ht="15" x14ac:dyDescent="0.25">
      <c r="AP347" s="213">
        <f t="shared" ref="AP347:AQ362" si="122">AP346+0.0625</f>
        <v>34.0625</v>
      </c>
      <c r="AQ347" s="213">
        <f t="shared" si="122"/>
        <v>62.0625</v>
      </c>
      <c r="AR347" s="91"/>
      <c r="AS347" s="214">
        <f t="shared" ref="AS347:AU362" si="123">AS346+0.0625</f>
        <v>28.6875</v>
      </c>
      <c r="AT347" s="214">
        <f t="shared" si="123"/>
        <v>33.0625</v>
      </c>
      <c r="AU347" s="135">
        <f t="shared" si="123"/>
        <v>50.0625</v>
      </c>
      <c r="AV347" s="91"/>
      <c r="AW347" s="130">
        <f t="shared" ref="AW347:AX362" si="124">AW346+0.0625</f>
        <v>28.0625</v>
      </c>
      <c r="AX347" s="130">
        <f t="shared" si="124"/>
        <v>32.0625</v>
      </c>
      <c r="AY347" s="91"/>
      <c r="AZ347" s="215">
        <f t="shared" ref="AZ347:BA362" si="125">AZ346+0.0625</f>
        <v>35.0625</v>
      </c>
      <c r="BA347" s="215">
        <f t="shared" si="125"/>
        <v>32.0625</v>
      </c>
      <c r="BB347" s="91"/>
      <c r="BC347" s="400">
        <f t="shared" ref="BC347:BD362" si="126">BC346+0.0625</f>
        <v>28.0625</v>
      </c>
      <c r="BD347" s="400">
        <f t="shared" si="126"/>
        <v>38.0625</v>
      </c>
    </row>
    <row r="348" spans="42:56" ht="15" x14ac:dyDescent="0.25">
      <c r="AP348" s="213">
        <f t="shared" si="122"/>
        <v>34.125</v>
      </c>
      <c r="AQ348" s="213">
        <f t="shared" si="122"/>
        <v>62.125</v>
      </c>
      <c r="AR348" s="91"/>
      <c r="AS348" s="214">
        <f t="shared" si="123"/>
        <v>28.75</v>
      </c>
      <c r="AT348" s="214">
        <f t="shared" si="123"/>
        <v>33.125</v>
      </c>
      <c r="AU348" s="135">
        <f t="shared" si="123"/>
        <v>50.125</v>
      </c>
      <c r="AV348" s="91"/>
      <c r="AW348" s="130">
        <f t="shared" si="124"/>
        <v>28.125</v>
      </c>
      <c r="AX348" s="130">
        <f t="shared" si="124"/>
        <v>32.125</v>
      </c>
      <c r="AY348" s="91"/>
      <c r="AZ348" s="215">
        <f t="shared" si="125"/>
        <v>35.125</v>
      </c>
      <c r="BA348" s="215">
        <f t="shared" si="125"/>
        <v>32.125</v>
      </c>
      <c r="BB348" s="91"/>
      <c r="BC348" s="400">
        <f t="shared" si="126"/>
        <v>28.125</v>
      </c>
      <c r="BD348" s="400">
        <f t="shared" si="126"/>
        <v>38.125</v>
      </c>
    </row>
    <row r="349" spans="42:56" ht="15" x14ac:dyDescent="0.25">
      <c r="AP349" s="213">
        <f t="shared" si="122"/>
        <v>34.1875</v>
      </c>
      <c r="AQ349" s="213">
        <f t="shared" si="122"/>
        <v>62.1875</v>
      </c>
      <c r="AR349" s="91"/>
      <c r="AS349" s="214">
        <f t="shared" si="123"/>
        <v>28.8125</v>
      </c>
      <c r="AT349" s="214">
        <f t="shared" si="123"/>
        <v>33.1875</v>
      </c>
      <c r="AU349" s="135">
        <f t="shared" si="123"/>
        <v>50.1875</v>
      </c>
      <c r="AV349" s="91"/>
      <c r="AW349" s="130">
        <f t="shared" si="124"/>
        <v>28.1875</v>
      </c>
      <c r="AX349" s="130">
        <f t="shared" si="124"/>
        <v>32.1875</v>
      </c>
      <c r="AY349" s="91"/>
      <c r="AZ349" s="215">
        <f t="shared" si="125"/>
        <v>35.1875</v>
      </c>
      <c r="BA349" s="215">
        <f t="shared" si="125"/>
        <v>32.1875</v>
      </c>
      <c r="BB349" s="91"/>
      <c r="BC349" s="400">
        <f t="shared" si="126"/>
        <v>28.1875</v>
      </c>
      <c r="BD349" s="400">
        <f t="shared" si="126"/>
        <v>38.1875</v>
      </c>
    </row>
    <row r="350" spans="42:56" ht="15" x14ac:dyDescent="0.25">
      <c r="AP350" s="213">
        <f t="shared" si="122"/>
        <v>34.25</v>
      </c>
      <c r="AQ350" s="213">
        <f t="shared" si="122"/>
        <v>62.25</v>
      </c>
      <c r="AR350" s="91"/>
      <c r="AS350" s="214">
        <f t="shared" si="123"/>
        <v>28.875</v>
      </c>
      <c r="AT350" s="214">
        <f t="shared" si="123"/>
        <v>33.25</v>
      </c>
      <c r="AU350" s="135">
        <f t="shared" si="123"/>
        <v>50.25</v>
      </c>
      <c r="AV350" s="91"/>
      <c r="AW350" s="130">
        <f t="shared" si="124"/>
        <v>28.25</v>
      </c>
      <c r="AX350" s="130">
        <f t="shared" si="124"/>
        <v>32.25</v>
      </c>
      <c r="AY350" s="91"/>
      <c r="AZ350" s="215">
        <f t="shared" si="125"/>
        <v>35.25</v>
      </c>
      <c r="BA350" s="215">
        <f t="shared" si="125"/>
        <v>32.25</v>
      </c>
      <c r="BB350" s="91"/>
      <c r="BC350" s="400">
        <f t="shared" si="126"/>
        <v>28.25</v>
      </c>
      <c r="BD350" s="400">
        <f t="shared" si="126"/>
        <v>38.25</v>
      </c>
    </row>
    <row r="351" spans="42:56" ht="15" x14ac:dyDescent="0.25">
      <c r="AP351" s="213">
        <f t="shared" si="122"/>
        <v>34.3125</v>
      </c>
      <c r="AQ351" s="213">
        <f t="shared" si="122"/>
        <v>62.3125</v>
      </c>
      <c r="AR351" s="91"/>
      <c r="AS351" s="214">
        <f t="shared" si="123"/>
        <v>28.9375</v>
      </c>
      <c r="AT351" s="214">
        <f t="shared" si="123"/>
        <v>33.3125</v>
      </c>
      <c r="AU351" s="135">
        <f t="shared" si="123"/>
        <v>50.3125</v>
      </c>
      <c r="AV351" s="91"/>
      <c r="AW351" s="130">
        <f t="shared" si="124"/>
        <v>28.3125</v>
      </c>
      <c r="AX351" s="130">
        <f t="shared" si="124"/>
        <v>32.3125</v>
      </c>
      <c r="AY351" s="91"/>
      <c r="AZ351" s="215">
        <f t="shared" si="125"/>
        <v>35.3125</v>
      </c>
      <c r="BA351" s="215">
        <f t="shared" si="125"/>
        <v>32.3125</v>
      </c>
      <c r="BB351" s="91"/>
      <c r="BC351" s="400">
        <f t="shared" si="126"/>
        <v>28.3125</v>
      </c>
      <c r="BD351" s="400">
        <f t="shared" si="126"/>
        <v>38.3125</v>
      </c>
    </row>
    <row r="352" spans="42:56" ht="15" x14ac:dyDescent="0.25">
      <c r="AP352" s="213">
        <f t="shared" si="122"/>
        <v>34.375</v>
      </c>
      <c r="AQ352" s="213">
        <f t="shared" si="122"/>
        <v>62.375</v>
      </c>
      <c r="AR352" s="91"/>
      <c r="AS352" s="214">
        <f t="shared" si="123"/>
        <v>29</v>
      </c>
      <c r="AT352" s="214">
        <f t="shared" si="123"/>
        <v>33.375</v>
      </c>
      <c r="AU352" s="135">
        <f t="shared" si="123"/>
        <v>50.375</v>
      </c>
      <c r="AV352" s="91"/>
      <c r="AW352" s="130">
        <f t="shared" si="124"/>
        <v>28.375</v>
      </c>
      <c r="AX352" s="130">
        <f t="shared" si="124"/>
        <v>32.375</v>
      </c>
      <c r="AY352" s="91"/>
      <c r="AZ352" s="215">
        <f t="shared" si="125"/>
        <v>35.375</v>
      </c>
      <c r="BA352" s="215">
        <f t="shared" si="125"/>
        <v>32.375</v>
      </c>
      <c r="BB352" s="91"/>
      <c r="BC352" s="400">
        <f t="shared" si="126"/>
        <v>28.375</v>
      </c>
      <c r="BD352" s="400">
        <f t="shared" si="126"/>
        <v>38.375</v>
      </c>
    </row>
    <row r="353" spans="42:56" ht="15" x14ac:dyDescent="0.25">
      <c r="AP353" s="213">
        <f t="shared" si="122"/>
        <v>34.4375</v>
      </c>
      <c r="AQ353" s="213">
        <f t="shared" si="122"/>
        <v>62.4375</v>
      </c>
      <c r="AR353" s="91"/>
      <c r="AS353" s="214">
        <f t="shared" si="123"/>
        <v>29.0625</v>
      </c>
      <c r="AT353" s="214">
        <f t="shared" si="123"/>
        <v>33.4375</v>
      </c>
      <c r="AU353" s="135">
        <f t="shared" si="123"/>
        <v>50.4375</v>
      </c>
      <c r="AV353" s="91"/>
      <c r="AW353" s="130">
        <f t="shared" si="124"/>
        <v>28.4375</v>
      </c>
      <c r="AX353" s="130">
        <f t="shared" si="124"/>
        <v>32.4375</v>
      </c>
      <c r="AY353" s="91"/>
      <c r="AZ353" s="215">
        <f t="shared" si="125"/>
        <v>35.4375</v>
      </c>
      <c r="BA353" s="215">
        <f t="shared" si="125"/>
        <v>32.4375</v>
      </c>
      <c r="BB353" s="91"/>
      <c r="BC353" s="400">
        <f t="shared" si="126"/>
        <v>28.4375</v>
      </c>
      <c r="BD353" s="400">
        <f t="shared" si="126"/>
        <v>38.4375</v>
      </c>
    </row>
    <row r="354" spans="42:56" ht="15" x14ac:dyDescent="0.25">
      <c r="AP354" s="213">
        <f t="shared" si="122"/>
        <v>34.5</v>
      </c>
      <c r="AQ354" s="213">
        <f t="shared" si="122"/>
        <v>62.5</v>
      </c>
      <c r="AR354" s="91"/>
      <c r="AS354" s="214">
        <f t="shared" si="123"/>
        <v>29.125</v>
      </c>
      <c r="AT354" s="214">
        <f t="shared" si="123"/>
        <v>33.5</v>
      </c>
      <c r="AU354" s="135">
        <f t="shared" si="123"/>
        <v>50.5</v>
      </c>
      <c r="AV354" s="91"/>
      <c r="AW354" s="130">
        <f t="shared" si="124"/>
        <v>28.5</v>
      </c>
      <c r="AX354" s="130">
        <f t="shared" si="124"/>
        <v>32.5</v>
      </c>
      <c r="AY354" s="91"/>
      <c r="AZ354" s="215">
        <f t="shared" si="125"/>
        <v>35.5</v>
      </c>
      <c r="BA354" s="215">
        <f t="shared" si="125"/>
        <v>32.5</v>
      </c>
      <c r="BB354" s="91"/>
      <c r="BC354" s="400">
        <f t="shared" si="126"/>
        <v>28.5</v>
      </c>
      <c r="BD354" s="400">
        <f t="shared" si="126"/>
        <v>38.5</v>
      </c>
    </row>
    <row r="355" spans="42:56" ht="15" x14ac:dyDescent="0.25">
      <c r="AP355" s="213">
        <f t="shared" si="122"/>
        <v>34.5625</v>
      </c>
      <c r="AQ355" s="213">
        <f t="shared" si="122"/>
        <v>62.5625</v>
      </c>
      <c r="AR355" s="91"/>
      <c r="AS355" s="214">
        <f t="shared" si="123"/>
        <v>29.1875</v>
      </c>
      <c r="AT355" s="214">
        <f t="shared" si="123"/>
        <v>33.5625</v>
      </c>
      <c r="AU355" s="135">
        <f t="shared" si="123"/>
        <v>50.5625</v>
      </c>
      <c r="AV355" s="91"/>
      <c r="AW355" s="130">
        <f t="shared" si="124"/>
        <v>28.5625</v>
      </c>
      <c r="AX355" s="130">
        <f t="shared" si="124"/>
        <v>32.5625</v>
      </c>
      <c r="AY355" s="91"/>
      <c r="AZ355" s="215">
        <f t="shared" si="125"/>
        <v>35.5625</v>
      </c>
      <c r="BA355" s="215">
        <f t="shared" si="125"/>
        <v>32.5625</v>
      </c>
      <c r="BB355" s="91"/>
      <c r="BC355" s="400">
        <f t="shared" si="126"/>
        <v>28.5625</v>
      </c>
      <c r="BD355" s="400">
        <f t="shared" si="126"/>
        <v>38.5625</v>
      </c>
    </row>
    <row r="356" spans="42:56" ht="15" x14ac:dyDescent="0.25">
      <c r="AP356" s="213">
        <f t="shared" si="122"/>
        <v>34.625</v>
      </c>
      <c r="AQ356" s="213">
        <f t="shared" si="122"/>
        <v>62.625</v>
      </c>
      <c r="AR356" s="91"/>
      <c r="AS356" s="214">
        <f t="shared" si="123"/>
        <v>29.25</v>
      </c>
      <c r="AT356" s="214">
        <f t="shared" si="123"/>
        <v>33.625</v>
      </c>
      <c r="AU356" s="135">
        <f t="shared" si="123"/>
        <v>50.625</v>
      </c>
      <c r="AV356" s="91"/>
      <c r="AW356" s="130">
        <f t="shared" si="124"/>
        <v>28.625</v>
      </c>
      <c r="AX356" s="130">
        <f t="shared" si="124"/>
        <v>32.625</v>
      </c>
      <c r="AY356" s="91"/>
      <c r="AZ356" s="215">
        <f t="shared" si="125"/>
        <v>35.625</v>
      </c>
      <c r="BA356" s="215">
        <f t="shared" si="125"/>
        <v>32.625</v>
      </c>
      <c r="BB356" s="91"/>
      <c r="BC356" s="400">
        <f t="shared" si="126"/>
        <v>28.625</v>
      </c>
      <c r="BD356" s="400">
        <f t="shared" si="126"/>
        <v>38.625</v>
      </c>
    </row>
    <row r="357" spans="42:56" ht="15" x14ac:dyDescent="0.25">
      <c r="AP357" s="213">
        <f t="shared" si="122"/>
        <v>34.6875</v>
      </c>
      <c r="AQ357" s="213">
        <f t="shared" si="122"/>
        <v>62.6875</v>
      </c>
      <c r="AR357" s="91"/>
      <c r="AS357" s="214">
        <f t="shared" si="123"/>
        <v>29.3125</v>
      </c>
      <c r="AT357" s="214">
        <f t="shared" si="123"/>
        <v>33.6875</v>
      </c>
      <c r="AU357" s="135">
        <f t="shared" si="123"/>
        <v>50.6875</v>
      </c>
      <c r="AV357" s="91"/>
      <c r="AW357" s="130">
        <f t="shared" si="124"/>
        <v>28.6875</v>
      </c>
      <c r="AX357" s="130">
        <f t="shared" si="124"/>
        <v>32.6875</v>
      </c>
      <c r="AY357" s="91"/>
      <c r="AZ357" s="215">
        <f t="shared" si="125"/>
        <v>35.6875</v>
      </c>
      <c r="BA357" s="215">
        <f t="shared" si="125"/>
        <v>32.6875</v>
      </c>
      <c r="BB357" s="91"/>
      <c r="BC357" s="400">
        <f t="shared" si="126"/>
        <v>28.6875</v>
      </c>
      <c r="BD357" s="400">
        <f t="shared" si="126"/>
        <v>38.6875</v>
      </c>
    </row>
    <row r="358" spans="42:56" ht="15" x14ac:dyDescent="0.25">
      <c r="AP358" s="213">
        <f t="shared" si="122"/>
        <v>34.75</v>
      </c>
      <c r="AQ358" s="213">
        <f t="shared" si="122"/>
        <v>62.75</v>
      </c>
      <c r="AR358" s="91"/>
      <c r="AS358" s="214">
        <f t="shared" si="123"/>
        <v>29.375</v>
      </c>
      <c r="AT358" s="214">
        <f t="shared" si="123"/>
        <v>33.75</v>
      </c>
      <c r="AU358" s="135">
        <f t="shared" si="123"/>
        <v>50.75</v>
      </c>
      <c r="AV358" s="91"/>
      <c r="AW358" s="130">
        <f t="shared" si="124"/>
        <v>28.75</v>
      </c>
      <c r="AX358" s="130">
        <f t="shared" si="124"/>
        <v>32.75</v>
      </c>
      <c r="AY358" s="91"/>
      <c r="AZ358" s="215">
        <f t="shared" si="125"/>
        <v>35.75</v>
      </c>
      <c r="BA358" s="215">
        <f t="shared" si="125"/>
        <v>32.75</v>
      </c>
      <c r="BB358" s="91"/>
      <c r="BC358" s="400">
        <f t="shared" si="126"/>
        <v>28.75</v>
      </c>
      <c r="BD358" s="400">
        <f t="shared" si="126"/>
        <v>38.75</v>
      </c>
    </row>
    <row r="359" spans="42:56" ht="15" x14ac:dyDescent="0.25">
      <c r="AP359" s="213">
        <f t="shared" si="122"/>
        <v>34.8125</v>
      </c>
      <c r="AQ359" s="213">
        <f t="shared" si="122"/>
        <v>62.8125</v>
      </c>
      <c r="AR359" s="91"/>
      <c r="AS359" s="214">
        <f t="shared" si="123"/>
        <v>29.4375</v>
      </c>
      <c r="AT359" s="214">
        <f t="shared" si="123"/>
        <v>33.8125</v>
      </c>
      <c r="AU359" s="135">
        <f t="shared" si="123"/>
        <v>50.8125</v>
      </c>
      <c r="AV359" s="91"/>
      <c r="AW359" s="130">
        <f t="shared" si="124"/>
        <v>28.8125</v>
      </c>
      <c r="AX359" s="130">
        <f t="shared" si="124"/>
        <v>32.8125</v>
      </c>
      <c r="AY359" s="91"/>
      <c r="AZ359" s="215">
        <f t="shared" si="125"/>
        <v>35.8125</v>
      </c>
      <c r="BA359" s="215">
        <f t="shared" si="125"/>
        <v>32.8125</v>
      </c>
      <c r="BB359" s="91"/>
      <c r="BC359" s="400">
        <f t="shared" si="126"/>
        <v>28.8125</v>
      </c>
      <c r="BD359" s="400">
        <f t="shared" si="126"/>
        <v>38.8125</v>
      </c>
    </row>
    <row r="360" spans="42:56" ht="15" x14ac:dyDescent="0.25">
      <c r="AP360" s="213">
        <f t="shared" si="122"/>
        <v>34.875</v>
      </c>
      <c r="AQ360" s="213">
        <f t="shared" si="122"/>
        <v>62.875</v>
      </c>
      <c r="AR360" s="91"/>
      <c r="AS360" s="214">
        <f t="shared" si="123"/>
        <v>29.5</v>
      </c>
      <c r="AT360" s="214">
        <f t="shared" si="123"/>
        <v>33.875</v>
      </c>
      <c r="AU360" s="135">
        <f t="shared" si="123"/>
        <v>50.875</v>
      </c>
      <c r="AV360" s="91"/>
      <c r="AW360" s="130">
        <f t="shared" si="124"/>
        <v>28.875</v>
      </c>
      <c r="AX360" s="130">
        <f t="shared" si="124"/>
        <v>32.875</v>
      </c>
      <c r="AY360" s="91"/>
      <c r="AZ360" s="215">
        <f t="shared" si="125"/>
        <v>35.875</v>
      </c>
      <c r="BA360" s="215">
        <f t="shared" si="125"/>
        <v>32.875</v>
      </c>
      <c r="BB360" s="91"/>
      <c r="BC360" s="400">
        <f t="shared" si="126"/>
        <v>28.875</v>
      </c>
      <c r="BD360" s="400">
        <f t="shared" si="126"/>
        <v>38.875</v>
      </c>
    </row>
    <row r="361" spans="42:56" ht="15" x14ac:dyDescent="0.25">
      <c r="AP361" s="213">
        <f t="shared" si="122"/>
        <v>34.9375</v>
      </c>
      <c r="AQ361" s="213">
        <f t="shared" si="122"/>
        <v>62.9375</v>
      </c>
      <c r="AR361" s="91"/>
      <c r="AS361" s="214">
        <f t="shared" si="123"/>
        <v>29.5625</v>
      </c>
      <c r="AT361" s="214">
        <f t="shared" si="123"/>
        <v>33.9375</v>
      </c>
      <c r="AU361" s="135">
        <f t="shared" si="123"/>
        <v>50.9375</v>
      </c>
      <c r="AV361" s="91"/>
      <c r="AW361" s="130">
        <f t="shared" si="124"/>
        <v>28.9375</v>
      </c>
      <c r="AX361" s="130">
        <f t="shared" si="124"/>
        <v>32.9375</v>
      </c>
      <c r="AY361" s="91"/>
      <c r="AZ361" s="215">
        <f t="shared" si="125"/>
        <v>35.9375</v>
      </c>
      <c r="BA361" s="215">
        <f t="shared" si="125"/>
        <v>32.9375</v>
      </c>
      <c r="BB361" s="91"/>
      <c r="BC361" s="400">
        <f t="shared" si="126"/>
        <v>28.9375</v>
      </c>
      <c r="BD361" s="400">
        <f t="shared" si="126"/>
        <v>38.9375</v>
      </c>
    </row>
    <row r="362" spans="42:56" ht="15" x14ac:dyDescent="0.25">
      <c r="AP362" s="213">
        <f t="shared" si="122"/>
        <v>35</v>
      </c>
      <c r="AQ362" s="213">
        <f t="shared" si="122"/>
        <v>63</v>
      </c>
      <c r="AR362" s="91"/>
      <c r="AS362" s="214">
        <f t="shared" si="123"/>
        <v>29.625</v>
      </c>
      <c r="AT362" s="214">
        <f t="shared" si="123"/>
        <v>34</v>
      </c>
      <c r="AU362" s="135">
        <f t="shared" si="123"/>
        <v>51</v>
      </c>
      <c r="AV362" s="91"/>
      <c r="AW362" s="130">
        <f t="shared" si="124"/>
        <v>29</v>
      </c>
      <c r="AX362" s="130">
        <f t="shared" si="124"/>
        <v>33</v>
      </c>
      <c r="AY362" s="91"/>
      <c r="AZ362" s="215">
        <f t="shared" si="125"/>
        <v>36</v>
      </c>
      <c r="BA362" s="215">
        <f t="shared" si="125"/>
        <v>33</v>
      </c>
      <c r="BB362" s="91"/>
      <c r="BC362" s="400">
        <f t="shared" si="126"/>
        <v>29</v>
      </c>
      <c r="BD362" s="400">
        <f t="shared" si="126"/>
        <v>39</v>
      </c>
    </row>
    <row r="363" spans="42:56" ht="15" x14ac:dyDescent="0.25">
      <c r="AP363" s="213">
        <f t="shared" ref="AP363:AQ378" si="127">AP362+0.0625</f>
        <v>35.0625</v>
      </c>
      <c r="AQ363" s="213">
        <f t="shared" si="127"/>
        <v>63.0625</v>
      </c>
      <c r="AR363" s="91"/>
      <c r="AS363" s="214">
        <f t="shared" ref="AS363:AU378" si="128">AS362+0.0625</f>
        <v>29.6875</v>
      </c>
      <c r="AT363" s="214">
        <f t="shared" si="128"/>
        <v>34.0625</v>
      </c>
      <c r="AU363" s="135">
        <f t="shared" si="128"/>
        <v>51.0625</v>
      </c>
      <c r="AV363" s="91"/>
      <c r="AW363" s="130">
        <f t="shared" ref="AW363:AX378" si="129">AW362+0.0625</f>
        <v>29.0625</v>
      </c>
      <c r="AX363" s="130">
        <f t="shared" si="129"/>
        <v>33.0625</v>
      </c>
      <c r="AY363" s="91"/>
      <c r="AZ363" s="215">
        <f t="shared" ref="AZ363:BA378" si="130">AZ362+0.0625</f>
        <v>36.0625</v>
      </c>
      <c r="BA363" s="215">
        <f t="shared" si="130"/>
        <v>33.0625</v>
      </c>
      <c r="BB363" s="91"/>
      <c r="BC363" s="400">
        <f t="shared" ref="BC363:BD378" si="131">BC362+0.0625</f>
        <v>29.0625</v>
      </c>
      <c r="BD363" s="400">
        <f t="shared" si="131"/>
        <v>39.0625</v>
      </c>
    </row>
    <row r="364" spans="42:56" ht="15" x14ac:dyDescent="0.25">
      <c r="AP364" s="213">
        <f t="shared" si="127"/>
        <v>35.125</v>
      </c>
      <c r="AQ364" s="213">
        <f t="shared" si="127"/>
        <v>63.125</v>
      </c>
      <c r="AR364" s="91"/>
      <c r="AS364" s="214">
        <f t="shared" si="128"/>
        <v>29.75</v>
      </c>
      <c r="AT364" s="214">
        <f t="shared" si="128"/>
        <v>34.125</v>
      </c>
      <c r="AU364" s="135">
        <f t="shared" si="128"/>
        <v>51.125</v>
      </c>
      <c r="AV364" s="91"/>
      <c r="AW364" s="130">
        <f t="shared" si="129"/>
        <v>29.125</v>
      </c>
      <c r="AX364" s="130">
        <f t="shared" si="129"/>
        <v>33.125</v>
      </c>
      <c r="AY364" s="91"/>
      <c r="AZ364" s="215">
        <f t="shared" si="130"/>
        <v>36.125</v>
      </c>
      <c r="BA364" s="215">
        <f t="shared" si="130"/>
        <v>33.125</v>
      </c>
      <c r="BB364" s="91"/>
      <c r="BC364" s="400">
        <f t="shared" si="131"/>
        <v>29.125</v>
      </c>
      <c r="BD364" s="400">
        <f t="shared" si="131"/>
        <v>39.125</v>
      </c>
    </row>
    <row r="365" spans="42:56" ht="15" x14ac:dyDescent="0.25">
      <c r="AP365" s="213">
        <f t="shared" si="127"/>
        <v>35.1875</v>
      </c>
      <c r="AQ365" s="213">
        <f t="shared" si="127"/>
        <v>63.1875</v>
      </c>
      <c r="AR365" s="91"/>
      <c r="AS365" s="214">
        <f t="shared" si="128"/>
        <v>29.8125</v>
      </c>
      <c r="AT365" s="214">
        <f t="shared" si="128"/>
        <v>34.1875</v>
      </c>
      <c r="AU365" s="135">
        <f t="shared" si="128"/>
        <v>51.1875</v>
      </c>
      <c r="AV365" s="91"/>
      <c r="AW365" s="130">
        <f t="shared" si="129"/>
        <v>29.1875</v>
      </c>
      <c r="AX365" s="130">
        <f t="shared" si="129"/>
        <v>33.1875</v>
      </c>
      <c r="AY365" s="91"/>
      <c r="AZ365" s="215">
        <f t="shared" si="130"/>
        <v>36.1875</v>
      </c>
      <c r="BA365" s="215">
        <f t="shared" si="130"/>
        <v>33.1875</v>
      </c>
      <c r="BB365" s="91"/>
      <c r="BC365" s="400">
        <f t="shared" si="131"/>
        <v>29.1875</v>
      </c>
      <c r="BD365" s="400">
        <f t="shared" si="131"/>
        <v>39.1875</v>
      </c>
    </row>
    <row r="366" spans="42:56" ht="15" x14ac:dyDescent="0.25">
      <c r="AP366" s="213">
        <f t="shared" si="127"/>
        <v>35.25</v>
      </c>
      <c r="AQ366" s="213">
        <f t="shared" si="127"/>
        <v>63.25</v>
      </c>
      <c r="AR366" s="91"/>
      <c r="AS366" s="214">
        <f t="shared" si="128"/>
        <v>29.875</v>
      </c>
      <c r="AT366" s="214">
        <f t="shared" si="128"/>
        <v>34.25</v>
      </c>
      <c r="AU366" s="135">
        <f t="shared" si="128"/>
        <v>51.25</v>
      </c>
      <c r="AV366" s="91"/>
      <c r="AW366" s="130">
        <f t="shared" si="129"/>
        <v>29.25</v>
      </c>
      <c r="AX366" s="130">
        <f t="shared" si="129"/>
        <v>33.25</v>
      </c>
      <c r="AY366" s="91"/>
      <c r="AZ366" s="215">
        <f t="shared" si="130"/>
        <v>36.25</v>
      </c>
      <c r="BA366" s="215">
        <f t="shared" si="130"/>
        <v>33.25</v>
      </c>
      <c r="BB366" s="91"/>
      <c r="BC366" s="400">
        <f t="shared" si="131"/>
        <v>29.25</v>
      </c>
      <c r="BD366" s="400">
        <f t="shared" si="131"/>
        <v>39.25</v>
      </c>
    </row>
    <row r="367" spans="42:56" ht="15" x14ac:dyDescent="0.25">
      <c r="AP367" s="213">
        <f t="shared" si="127"/>
        <v>35.3125</v>
      </c>
      <c r="AQ367" s="213">
        <f t="shared" si="127"/>
        <v>63.3125</v>
      </c>
      <c r="AR367" s="91"/>
      <c r="AS367" s="214">
        <f t="shared" si="128"/>
        <v>29.9375</v>
      </c>
      <c r="AT367" s="214">
        <f t="shared" si="128"/>
        <v>34.3125</v>
      </c>
      <c r="AU367" s="135">
        <f t="shared" si="128"/>
        <v>51.3125</v>
      </c>
      <c r="AV367" s="91"/>
      <c r="AW367" s="130">
        <f t="shared" si="129"/>
        <v>29.3125</v>
      </c>
      <c r="AX367" s="130">
        <f t="shared" si="129"/>
        <v>33.3125</v>
      </c>
      <c r="AY367" s="91"/>
      <c r="AZ367" s="215">
        <f t="shared" si="130"/>
        <v>36.3125</v>
      </c>
      <c r="BA367" s="215">
        <f t="shared" si="130"/>
        <v>33.3125</v>
      </c>
      <c r="BB367" s="91"/>
      <c r="BC367" s="400">
        <f t="shared" si="131"/>
        <v>29.3125</v>
      </c>
      <c r="BD367" s="400">
        <f t="shared" si="131"/>
        <v>39.3125</v>
      </c>
    </row>
    <row r="368" spans="42:56" ht="15" x14ac:dyDescent="0.25">
      <c r="AP368" s="213">
        <f t="shared" si="127"/>
        <v>35.375</v>
      </c>
      <c r="AQ368" s="213">
        <f t="shared" si="127"/>
        <v>63.375</v>
      </c>
      <c r="AR368" s="91"/>
      <c r="AS368" s="214">
        <f t="shared" si="128"/>
        <v>30</v>
      </c>
      <c r="AT368" s="214">
        <f t="shared" si="128"/>
        <v>34.375</v>
      </c>
      <c r="AU368" s="135">
        <f t="shared" si="128"/>
        <v>51.375</v>
      </c>
      <c r="AV368" s="91"/>
      <c r="AW368" s="130">
        <f t="shared" si="129"/>
        <v>29.375</v>
      </c>
      <c r="AX368" s="130">
        <f t="shared" si="129"/>
        <v>33.375</v>
      </c>
      <c r="AY368" s="91"/>
      <c r="AZ368" s="215">
        <f t="shared" si="130"/>
        <v>36.375</v>
      </c>
      <c r="BA368" s="215">
        <f t="shared" si="130"/>
        <v>33.375</v>
      </c>
      <c r="BB368" s="91"/>
      <c r="BC368" s="400">
        <f t="shared" si="131"/>
        <v>29.375</v>
      </c>
      <c r="BD368" s="400">
        <f t="shared" si="131"/>
        <v>39.375</v>
      </c>
    </row>
    <row r="369" spans="42:56" ht="15" x14ac:dyDescent="0.25">
      <c r="AP369" s="213">
        <f t="shared" si="127"/>
        <v>35.4375</v>
      </c>
      <c r="AQ369" s="213">
        <f t="shared" si="127"/>
        <v>63.4375</v>
      </c>
      <c r="AR369" s="91"/>
      <c r="AS369" s="214">
        <f t="shared" si="128"/>
        <v>30.0625</v>
      </c>
      <c r="AT369" s="214">
        <f t="shared" si="128"/>
        <v>34.4375</v>
      </c>
      <c r="AU369" s="135">
        <f t="shared" si="128"/>
        <v>51.4375</v>
      </c>
      <c r="AV369" s="91"/>
      <c r="AW369" s="130">
        <f t="shared" si="129"/>
        <v>29.4375</v>
      </c>
      <c r="AX369" s="130">
        <f t="shared" si="129"/>
        <v>33.4375</v>
      </c>
      <c r="AY369" s="91"/>
      <c r="AZ369" s="215">
        <f t="shared" si="130"/>
        <v>36.4375</v>
      </c>
      <c r="BA369" s="215">
        <f t="shared" si="130"/>
        <v>33.4375</v>
      </c>
      <c r="BB369" s="91"/>
      <c r="BC369" s="400">
        <f t="shared" si="131"/>
        <v>29.4375</v>
      </c>
      <c r="BD369" s="400">
        <f t="shared" si="131"/>
        <v>39.4375</v>
      </c>
    </row>
    <row r="370" spans="42:56" ht="15" x14ac:dyDescent="0.25">
      <c r="AP370" s="213">
        <f t="shared" si="127"/>
        <v>35.5</v>
      </c>
      <c r="AQ370" s="213">
        <f t="shared" si="127"/>
        <v>63.5</v>
      </c>
      <c r="AR370" s="91"/>
      <c r="AS370" s="214">
        <f t="shared" si="128"/>
        <v>30.125</v>
      </c>
      <c r="AT370" s="214">
        <f t="shared" si="128"/>
        <v>34.5</v>
      </c>
      <c r="AU370" s="135">
        <f t="shared" si="128"/>
        <v>51.5</v>
      </c>
      <c r="AV370" s="91"/>
      <c r="AW370" s="130">
        <f t="shared" si="129"/>
        <v>29.5</v>
      </c>
      <c r="AX370" s="130">
        <f t="shared" si="129"/>
        <v>33.5</v>
      </c>
      <c r="AY370" s="91"/>
      <c r="AZ370" s="215">
        <f t="shared" si="130"/>
        <v>36.5</v>
      </c>
      <c r="BA370" s="215">
        <f t="shared" si="130"/>
        <v>33.5</v>
      </c>
      <c r="BB370" s="91"/>
      <c r="BC370" s="400">
        <f t="shared" si="131"/>
        <v>29.5</v>
      </c>
      <c r="BD370" s="400">
        <f t="shared" si="131"/>
        <v>39.5</v>
      </c>
    </row>
    <row r="371" spans="42:56" ht="15" x14ac:dyDescent="0.25">
      <c r="AP371" s="213">
        <f t="shared" si="127"/>
        <v>35.5625</v>
      </c>
      <c r="AQ371" s="213">
        <f t="shared" si="127"/>
        <v>63.5625</v>
      </c>
      <c r="AR371" s="91"/>
      <c r="AS371" s="214">
        <f t="shared" si="128"/>
        <v>30.1875</v>
      </c>
      <c r="AT371" s="214">
        <f t="shared" si="128"/>
        <v>34.5625</v>
      </c>
      <c r="AU371" s="135">
        <f t="shared" si="128"/>
        <v>51.5625</v>
      </c>
      <c r="AV371" s="91"/>
      <c r="AW371" s="130">
        <f t="shared" si="129"/>
        <v>29.5625</v>
      </c>
      <c r="AX371" s="130">
        <f t="shared" si="129"/>
        <v>33.5625</v>
      </c>
      <c r="AY371" s="91"/>
      <c r="AZ371" s="215">
        <f t="shared" si="130"/>
        <v>36.5625</v>
      </c>
      <c r="BA371" s="215">
        <f t="shared" si="130"/>
        <v>33.5625</v>
      </c>
      <c r="BB371" s="91"/>
      <c r="BC371" s="400">
        <f t="shared" si="131"/>
        <v>29.5625</v>
      </c>
      <c r="BD371" s="400">
        <f t="shared" si="131"/>
        <v>39.5625</v>
      </c>
    </row>
    <row r="372" spans="42:56" ht="15" x14ac:dyDescent="0.25">
      <c r="AP372" s="213">
        <f t="shared" si="127"/>
        <v>35.625</v>
      </c>
      <c r="AQ372" s="213">
        <f t="shared" si="127"/>
        <v>63.625</v>
      </c>
      <c r="AR372" s="91"/>
      <c r="AS372" s="214">
        <f t="shared" si="128"/>
        <v>30.25</v>
      </c>
      <c r="AT372" s="214">
        <f t="shared" si="128"/>
        <v>34.625</v>
      </c>
      <c r="AU372" s="135">
        <f t="shared" si="128"/>
        <v>51.625</v>
      </c>
      <c r="AV372" s="91"/>
      <c r="AW372" s="130">
        <f t="shared" si="129"/>
        <v>29.625</v>
      </c>
      <c r="AX372" s="130">
        <f t="shared" si="129"/>
        <v>33.625</v>
      </c>
      <c r="AY372" s="91"/>
      <c r="AZ372" s="215">
        <f t="shared" si="130"/>
        <v>36.625</v>
      </c>
      <c r="BA372" s="215">
        <f t="shared" si="130"/>
        <v>33.625</v>
      </c>
      <c r="BB372" s="91"/>
      <c r="BC372" s="400">
        <f t="shared" si="131"/>
        <v>29.625</v>
      </c>
      <c r="BD372" s="400">
        <f t="shared" si="131"/>
        <v>39.625</v>
      </c>
    </row>
    <row r="373" spans="42:56" ht="15" x14ac:dyDescent="0.25">
      <c r="AP373" s="213">
        <f t="shared" si="127"/>
        <v>35.6875</v>
      </c>
      <c r="AQ373" s="213">
        <f t="shared" si="127"/>
        <v>63.6875</v>
      </c>
      <c r="AR373" s="91"/>
      <c r="AS373" s="214">
        <f t="shared" si="128"/>
        <v>30.3125</v>
      </c>
      <c r="AT373" s="214">
        <f t="shared" si="128"/>
        <v>34.6875</v>
      </c>
      <c r="AU373" s="135">
        <f t="shared" si="128"/>
        <v>51.6875</v>
      </c>
      <c r="AV373" s="91"/>
      <c r="AW373" s="130">
        <f t="shared" si="129"/>
        <v>29.6875</v>
      </c>
      <c r="AX373" s="130">
        <f t="shared" si="129"/>
        <v>33.6875</v>
      </c>
      <c r="AY373" s="91"/>
      <c r="AZ373" s="215">
        <f t="shared" si="130"/>
        <v>36.6875</v>
      </c>
      <c r="BA373" s="215">
        <f t="shared" si="130"/>
        <v>33.6875</v>
      </c>
      <c r="BB373" s="91"/>
      <c r="BC373" s="400">
        <f t="shared" si="131"/>
        <v>29.6875</v>
      </c>
      <c r="BD373" s="400">
        <f t="shared" si="131"/>
        <v>39.6875</v>
      </c>
    </row>
    <row r="374" spans="42:56" ht="15" x14ac:dyDescent="0.25">
      <c r="AP374" s="213">
        <f t="shared" si="127"/>
        <v>35.75</v>
      </c>
      <c r="AQ374" s="213">
        <f t="shared" si="127"/>
        <v>63.75</v>
      </c>
      <c r="AR374" s="91"/>
      <c r="AS374" s="214">
        <f t="shared" si="128"/>
        <v>30.375</v>
      </c>
      <c r="AT374" s="214">
        <f t="shared" si="128"/>
        <v>34.75</v>
      </c>
      <c r="AU374" s="135">
        <f t="shared" si="128"/>
        <v>51.75</v>
      </c>
      <c r="AV374" s="91"/>
      <c r="AW374" s="130">
        <f t="shared" si="129"/>
        <v>29.75</v>
      </c>
      <c r="AX374" s="130">
        <f t="shared" si="129"/>
        <v>33.75</v>
      </c>
      <c r="AY374" s="91"/>
      <c r="AZ374" s="215">
        <f t="shared" si="130"/>
        <v>36.75</v>
      </c>
      <c r="BA374" s="215">
        <f t="shared" si="130"/>
        <v>33.75</v>
      </c>
      <c r="BB374" s="91"/>
      <c r="BC374" s="400">
        <f t="shared" si="131"/>
        <v>29.75</v>
      </c>
      <c r="BD374" s="400">
        <f t="shared" si="131"/>
        <v>39.75</v>
      </c>
    </row>
    <row r="375" spans="42:56" ht="15" x14ac:dyDescent="0.25">
      <c r="AP375" s="213">
        <f t="shared" si="127"/>
        <v>35.8125</v>
      </c>
      <c r="AQ375" s="213">
        <f t="shared" si="127"/>
        <v>63.8125</v>
      </c>
      <c r="AR375" s="91"/>
      <c r="AS375" s="214">
        <f t="shared" si="128"/>
        <v>30.4375</v>
      </c>
      <c r="AT375" s="214">
        <f t="shared" si="128"/>
        <v>34.8125</v>
      </c>
      <c r="AU375" s="135">
        <f t="shared" si="128"/>
        <v>51.8125</v>
      </c>
      <c r="AV375" s="91"/>
      <c r="AW375" s="130">
        <f t="shared" si="129"/>
        <v>29.8125</v>
      </c>
      <c r="AX375" s="130">
        <f t="shared" si="129"/>
        <v>33.8125</v>
      </c>
      <c r="AY375" s="91"/>
      <c r="AZ375" s="215">
        <f t="shared" si="130"/>
        <v>36.8125</v>
      </c>
      <c r="BA375" s="215">
        <f t="shared" si="130"/>
        <v>33.8125</v>
      </c>
      <c r="BB375" s="91"/>
      <c r="BC375" s="400">
        <f t="shared" si="131"/>
        <v>29.8125</v>
      </c>
      <c r="BD375" s="400">
        <f t="shared" si="131"/>
        <v>39.8125</v>
      </c>
    </row>
    <row r="376" spans="42:56" ht="15" x14ac:dyDescent="0.25">
      <c r="AP376" s="213">
        <f t="shared" si="127"/>
        <v>35.875</v>
      </c>
      <c r="AQ376" s="213">
        <f t="shared" si="127"/>
        <v>63.875</v>
      </c>
      <c r="AR376" s="91"/>
      <c r="AS376" s="214">
        <f t="shared" si="128"/>
        <v>30.5</v>
      </c>
      <c r="AT376" s="214">
        <f t="shared" si="128"/>
        <v>34.875</v>
      </c>
      <c r="AU376" s="135">
        <f t="shared" si="128"/>
        <v>51.875</v>
      </c>
      <c r="AV376" s="91"/>
      <c r="AW376" s="130">
        <f t="shared" si="129"/>
        <v>29.875</v>
      </c>
      <c r="AX376" s="130">
        <f t="shared" si="129"/>
        <v>33.875</v>
      </c>
      <c r="AY376" s="91"/>
      <c r="AZ376" s="215">
        <f t="shared" si="130"/>
        <v>36.875</v>
      </c>
      <c r="BA376" s="215">
        <f t="shared" si="130"/>
        <v>33.875</v>
      </c>
      <c r="BB376" s="91"/>
      <c r="BC376" s="400">
        <f t="shared" si="131"/>
        <v>29.875</v>
      </c>
      <c r="BD376" s="400">
        <f t="shared" si="131"/>
        <v>39.875</v>
      </c>
    </row>
    <row r="377" spans="42:56" ht="15" x14ac:dyDescent="0.25">
      <c r="AP377" s="213">
        <f t="shared" si="127"/>
        <v>35.9375</v>
      </c>
      <c r="AQ377" s="213">
        <f t="shared" si="127"/>
        <v>63.9375</v>
      </c>
      <c r="AR377" s="91"/>
      <c r="AS377" s="214">
        <f t="shared" si="128"/>
        <v>30.5625</v>
      </c>
      <c r="AT377" s="214">
        <f t="shared" si="128"/>
        <v>34.9375</v>
      </c>
      <c r="AU377" s="135">
        <f t="shared" si="128"/>
        <v>51.9375</v>
      </c>
      <c r="AV377" s="91"/>
      <c r="AW377" s="130">
        <f t="shared" si="129"/>
        <v>29.9375</v>
      </c>
      <c r="AX377" s="130">
        <f t="shared" si="129"/>
        <v>33.9375</v>
      </c>
      <c r="AY377" s="91"/>
      <c r="AZ377" s="215">
        <f t="shared" si="130"/>
        <v>36.9375</v>
      </c>
      <c r="BA377" s="215">
        <f t="shared" si="130"/>
        <v>33.9375</v>
      </c>
      <c r="BB377" s="91"/>
      <c r="BC377" s="400">
        <f t="shared" si="131"/>
        <v>29.9375</v>
      </c>
      <c r="BD377" s="400">
        <f t="shared" si="131"/>
        <v>39.9375</v>
      </c>
    </row>
    <row r="378" spans="42:56" ht="15" x14ac:dyDescent="0.25">
      <c r="AP378" s="213">
        <f t="shared" si="127"/>
        <v>36</v>
      </c>
      <c r="AQ378" s="213">
        <f t="shared" si="127"/>
        <v>64</v>
      </c>
      <c r="AR378" s="91"/>
      <c r="AS378" s="214">
        <f t="shared" si="128"/>
        <v>30.625</v>
      </c>
      <c r="AT378" s="214">
        <f t="shared" si="128"/>
        <v>35</v>
      </c>
      <c r="AU378" s="135">
        <f t="shared" si="128"/>
        <v>52</v>
      </c>
      <c r="AV378" s="91"/>
      <c r="AW378" s="130">
        <f t="shared" si="129"/>
        <v>30</v>
      </c>
      <c r="AX378" s="130">
        <f t="shared" si="129"/>
        <v>34</v>
      </c>
      <c r="AY378" s="91"/>
      <c r="AZ378" s="215">
        <f t="shared" si="130"/>
        <v>37</v>
      </c>
      <c r="BA378" s="215">
        <f t="shared" si="130"/>
        <v>34</v>
      </c>
      <c r="BB378" s="91"/>
      <c r="BC378" s="400">
        <f t="shared" si="131"/>
        <v>30</v>
      </c>
      <c r="BD378" s="400">
        <f t="shared" si="131"/>
        <v>40</v>
      </c>
    </row>
    <row r="379" spans="42:56" ht="15" x14ac:dyDescent="0.25">
      <c r="AP379" s="91"/>
      <c r="AQ379" s="213">
        <f t="shared" ref="AQ379:AQ442" si="132">AQ378+0.0625</f>
        <v>64.0625</v>
      </c>
      <c r="AR379" s="91"/>
      <c r="AS379" s="214">
        <f t="shared" ref="AS379:AU394" si="133">AS378+0.0625</f>
        <v>30.6875</v>
      </c>
      <c r="AT379" s="214">
        <f t="shared" si="133"/>
        <v>35.0625</v>
      </c>
      <c r="AU379" s="135">
        <f t="shared" si="133"/>
        <v>52.0625</v>
      </c>
      <c r="AV379" s="91"/>
      <c r="AW379" s="130">
        <f t="shared" ref="AW379:AX394" si="134">AW378+0.0625</f>
        <v>30.0625</v>
      </c>
      <c r="AX379" s="130">
        <f t="shared" si="134"/>
        <v>34.0625</v>
      </c>
      <c r="AY379" s="91"/>
      <c r="AZ379" s="215">
        <f t="shared" ref="AZ379:BA394" si="135">AZ378+0.0625</f>
        <v>37.0625</v>
      </c>
      <c r="BA379" s="215">
        <f t="shared" si="135"/>
        <v>34.0625</v>
      </c>
      <c r="BB379" s="91"/>
      <c r="BC379" s="400">
        <f t="shared" ref="BC379:BD394" si="136">BC378+0.0625</f>
        <v>30.0625</v>
      </c>
      <c r="BD379" s="400">
        <f t="shared" si="136"/>
        <v>40.0625</v>
      </c>
    </row>
    <row r="380" spans="42:56" ht="15" x14ac:dyDescent="0.25">
      <c r="AP380" s="91"/>
      <c r="AQ380" s="213">
        <f t="shared" si="132"/>
        <v>64.125</v>
      </c>
      <c r="AR380" s="91"/>
      <c r="AS380" s="214">
        <f t="shared" si="133"/>
        <v>30.75</v>
      </c>
      <c r="AT380" s="214">
        <f t="shared" si="133"/>
        <v>35.125</v>
      </c>
      <c r="AU380" s="135">
        <f t="shared" si="133"/>
        <v>52.125</v>
      </c>
      <c r="AV380" s="91"/>
      <c r="AW380" s="130">
        <f t="shared" si="134"/>
        <v>30.125</v>
      </c>
      <c r="AX380" s="130">
        <f t="shared" si="134"/>
        <v>34.125</v>
      </c>
      <c r="AY380" s="91"/>
      <c r="AZ380" s="215">
        <f t="shared" si="135"/>
        <v>37.125</v>
      </c>
      <c r="BA380" s="215">
        <f t="shared" si="135"/>
        <v>34.125</v>
      </c>
      <c r="BB380" s="91"/>
      <c r="BC380" s="400">
        <f t="shared" si="136"/>
        <v>30.125</v>
      </c>
      <c r="BD380" s="400">
        <f t="shared" si="136"/>
        <v>40.125</v>
      </c>
    </row>
    <row r="381" spans="42:56" ht="15" x14ac:dyDescent="0.25">
      <c r="AP381" s="91"/>
      <c r="AQ381" s="213">
        <f t="shared" si="132"/>
        <v>64.1875</v>
      </c>
      <c r="AR381" s="91"/>
      <c r="AS381" s="214">
        <f t="shared" si="133"/>
        <v>30.8125</v>
      </c>
      <c r="AT381" s="214">
        <f t="shared" si="133"/>
        <v>35.1875</v>
      </c>
      <c r="AU381" s="135">
        <f t="shared" si="133"/>
        <v>52.1875</v>
      </c>
      <c r="AV381" s="91"/>
      <c r="AW381" s="130">
        <f t="shared" si="134"/>
        <v>30.1875</v>
      </c>
      <c r="AX381" s="130">
        <f t="shared" si="134"/>
        <v>34.1875</v>
      </c>
      <c r="AY381" s="91"/>
      <c r="AZ381" s="215">
        <f t="shared" si="135"/>
        <v>37.1875</v>
      </c>
      <c r="BA381" s="215">
        <f t="shared" si="135"/>
        <v>34.1875</v>
      </c>
      <c r="BB381" s="91"/>
      <c r="BC381" s="400">
        <f t="shared" si="136"/>
        <v>30.1875</v>
      </c>
      <c r="BD381" s="400">
        <f t="shared" si="136"/>
        <v>40.1875</v>
      </c>
    </row>
    <row r="382" spans="42:56" ht="15" x14ac:dyDescent="0.25">
      <c r="AP382" s="91"/>
      <c r="AQ382" s="213">
        <f t="shared" si="132"/>
        <v>64.25</v>
      </c>
      <c r="AR382" s="91"/>
      <c r="AS382" s="214">
        <f t="shared" si="133"/>
        <v>30.875</v>
      </c>
      <c r="AT382" s="214">
        <f t="shared" si="133"/>
        <v>35.25</v>
      </c>
      <c r="AU382" s="135">
        <f t="shared" si="133"/>
        <v>52.25</v>
      </c>
      <c r="AV382" s="91"/>
      <c r="AW382" s="130">
        <f t="shared" si="134"/>
        <v>30.25</v>
      </c>
      <c r="AX382" s="130">
        <f t="shared" si="134"/>
        <v>34.25</v>
      </c>
      <c r="AY382" s="91"/>
      <c r="AZ382" s="215">
        <f t="shared" si="135"/>
        <v>37.25</v>
      </c>
      <c r="BA382" s="215">
        <f t="shared" si="135"/>
        <v>34.25</v>
      </c>
      <c r="BB382" s="91"/>
      <c r="BC382" s="400">
        <f t="shared" si="136"/>
        <v>30.25</v>
      </c>
      <c r="BD382" s="400">
        <f t="shared" si="136"/>
        <v>40.25</v>
      </c>
    </row>
    <row r="383" spans="42:56" ht="15" x14ac:dyDescent="0.25">
      <c r="AP383" s="91"/>
      <c r="AQ383" s="213">
        <f t="shared" si="132"/>
        <v>64.3125</v>
      </c>
      <c r="AR383" s="91"/>
      <c r="AS383" s="214">
        <f t="shared" si="133"/>
        <v>30.9375</v>
      </c>
      <c r="AT383" s="214">
        <f t="shared" si="133"/>
        <v>35.3125</v>
      </c>
      <c r="AU383" s="135">
        <f t="shared" si="133"/>
        <v>52.3125</v>
      </c>
      <c r="AV383" s="91"/>
      <c r="AW383" s="130">
        <f t="shared" si="134"/>
        <v>30.3125</v>
      </c>
      <c r="AX383" s="130">
        <f t="shared" si="134"/>
        <v>34.3125</v>
      </c>
      <c r="AY383" s="91"/>
      <c r="AZ383" s="215">
        <f t="shared" si="135"/>
        <v>37.3125</v>
      </c>
      <c r="BA383" s="215">
        <f t="shared" si="135"/>
        <v>34.3125</v>
      </c>
      <c r="BB383" s="91"/>
      <c r="BC383" s="400">
        <f t="shared" si="136"/>
        <v>30.3125</v>
      </c>
      <c r="BD383" s="400">
        <f t="shared" si="136"/>
        <v>40.3125</v>
      </c>
    </row>
    <row r="384" spans="42:56" ht="15" x14ac:dyDescent="0.25">
      <c r="AP384" s="91"/>
      <c r="AQ384" s="213">
        <f t="shared" si="132"/>
        <v>64.375</v>
      </c>
      <c r="AR384" s="91"/>
      <c r="AS384" s="214">
        <f t="shared" si="133"/>
        <v>31</v>
      </c>
      <c r="AT384" s="214">
        <f t="shared" si="133"/>
        <v>35.375</v>
      </c>
      <c r="AU384" s="135">
        <f t="shared" si="133"/>
        <v>52.375</v>
      </c>
      <c r="AV384" s="91"/>
      <c r="AW384" s="130">
        <f t="shared" si="134"/>
        <v>30.375</v>
      </c>
      <c r="AX384" s="130">
        <f t="shared" si="134"/>
        <v>34.375</v>
      </c>
      <c r="AY384" s="91"/>
      <c r="AZ384" s="215">
        <f t="shared" si="135"/>
        <v>37.375</v>
      </c>
      <c r="BA384" s="215">
        <f t="shared" si="135"/>
        <v>34.375</v>
      </c>
      <c r="BB384" s="91"/>
      <c r="BC384" s="400">
        <f t="shared" si="136"/>
        <v>30.375</v>
      </c>
      <c r="BD384" s="400">
        <f t="shared" si="136"/>
        <v>40.375</v>
      </c>
    </row>
    <row r="385" spans="42:56" ht="15" x14ac:dyDescent="0.25">
      <c r="AP385" s="91"/>
      <c r="AQ385" s="213">
        <f t="shared" si="132"/>
        <v>64.4375</v>
      </c>
      <c r="AR385" s="91"/>
      <c r="AS385" s="214">
        <f t="shared" si="133"/>
        <v>31.0625</v>
      </c>
      <c r="AT385" s="214">
        <f t="shared" si="133"/>
        <v>35.4375</v>
      </c>
      <c r="AU385" s="135">
        <f t="shared" si="133"/>
        <v>52.4375</v>
      </c>
      <c r="AV385" s="91"/>
      <c r="AW385" s="130">
        <f t="shared" si="134"/>
        <v>30.4375</v>
      </c>
      <c r="AX385" s="130">
        <f t="shared" si="134"/>
        <v>34.4375</v>
      </c>
      <c r="AY385" s="91"/>
      <c r="AZ385" s="215">
        <f t="shared" si="135"/>
        <v>37.4375</v>
      </c>
      <c r="BA385" s="215">
        <f t="shared" si="135"/>
        <v>34.4375</v>
      </c>
      <c r="BB385" s="91"/>
      <c r="BC385" s="400">
        <f t="shared" si="136"/>
        <v>30.4375</v>
      </c>
      <c r="BD385" s="400">
        <f t="shared" si="136"/>
        <v>40.4375</v>
      </c>
    </row>
    <row r="386" spans="42:56" ht="15" x14ac:dyDescent="0.25">
      <c r="AP386" s="91"/>
      <c r="AQ386" s="213">
        <f t="shared" si="132"/>
        <v>64.5</v>
      </c>
      <c r="AR386" s="91"/>
      <c r="AS386" s="214">
        <f t="shared" si="133"/>
        <v>31.125</v>
      </c>
      <c r="AT386" s="214">
        <f t="shared" si="133"/>
        <v>35.5</v>
      </c>
      <c r="AU386" s="135">
        <f t="shared" si="133"/>
        <v>52.5</v>
      </c>
      <c r="AV386" s="91"/>
      <c r="AW386" s="130">
        <f t="shared" si="134"/>
        <v>30.5</v>
      </c>
      <c r="AX386" s="130">
        <f t="shared" si="134"/>
        <v>34.5</v>
      </c>
      <c r="AY386" s="91"/>
      <c r="AZ386" s="215">
        <f t="shared" si="135"/>
        <v>37.5</v>
      </c>
      <c r="BA386" s="215">
        <f t="shared" si="135"/>
        <v>34.5</v>
      </c>
      <c r="BB386" s="91"/>
      <c r="BC386" s="400">
        <f t="shared" si="136"/>
        <v>30.5</v>
      </c>
      <c r="BD386" s="400">
        <f t="shared" si="136"/>
        <v>40.5</v>
      </c>
    </row>
    <row r="387" spans="42:56" ht="15" x14ac:dyDescent="0.25">
      <c r="AP387" s="91"/>
      <c r="AQ387" s="213">
        <f t="shared" si="132"/>
        <v>64.5625</v>
      </c>
      <c r="AR387" s="91"/>
      <c r="AS387" s="214">
        <f t="shared" si="133"/>
        <v>31.1875</v>
      </c>
      <c r="AT387" s="214">
        <f t="shared" si="133"/>
        <v>35.5625</v>
      </c>
      <c r="AU387" s="135">
        <f t="shared" si="133"/>
        <v>52.5625</v>
      </c>
      <c r="AV387" s="91"/>
      <c r="AW387" s="130">
        <f t="shared" si="134"/>
        <v>30.5625</v>
      </c>
      <c r="AX387" s="130">
        <f t="shared" si="134"/>
        <v>34.5625</v>
      </c>
      <c r="AY387" s="91"/>
      <c r="AZ387" s="215">
        <f t="shared" si="135"/>
        <v>37.5625</v>
      </c>
      <c r="BA387" s="215">
        <f t="shared" si="135"/>
        <v>34.5625</v>
      </c>
      <c r="BB387" s="91"/>
      <c r="BC387" s="400">
        <f t="shared" si="136"/>
        <v>30.5625</v>
      </c>
      <c r="BD387" s="400">
        <f t="shared" si="136"/>
        <v>40.5625</v>
      </c>
    </row>
    <row r="388" spans="42:56" ht="15" x14ac:dyDescent="0.25">
      <c r="AP388" s="91"/>
      <c r="AQ388" s="213">
        <f t="shared" si="132"/>
        <v>64.625</v>
      </c>
      <c r="AR388" s="91"/>
      <c r="AS388" s="214">
        <f t="shared" si="133"/>
        <v>31.25</v>
      </c>
      <c r="AT388" s="214">
        <f t="shared" si="133"/>
        <v>35.625</v>
      </c>
      <c r="AU388" s="135">
        <f t="shared" si="133"/>
        <v>52.625</v>
      </c>
      <c r="AV388" s="91"/>
      <c r="AW388" s="130">
        <f t="shared" si="134"/>
        <v>30.625</v>
      </c>
      <c r="AX388" s="130">
        <f t="shared" si="134"/>
        <v>34.625</v>
      </c>
      <c r="AY388" s="91"/>
      <c r="AZ388" s="215">
        <f t="shared" si="135"/>
        <v>37.625</v>
      </c>
      <c r="BA388" s="215">
        <f t="shared" si="135"/>
        <v>34.625</v>
      </c>
      <c r="BB388" s="91"/>
      <c r="BC388" s="400">
        <f t="shared" si="136"/>
        <v>30.625</v>
      </c>
      <c r="BD388" s="400">
        <f t="shared" si="136"/>
        <v>40.625</v>
      </c>
    </row>
    <row r="389" spans="42:56" ht="15" x14ac:dyDescent="0.25">
      <c r="AP389" s="91"/>
      <c r="AQ389" s="213">
        <f t="shared" si="132"/>
        <v>64.6875</v>
      </c>
      <c r="AR389" s="91"/>
      <c r="AS389" s="214">
        <f t="shared" si="133"/>
        <v>31.3125</v>
      </c>
      <c r="AT389" s="214">
        <f t="shared" si="133"/>
        <v>35.6875</v>
      </c>
      <c r="AU389" s="135">
        <f t="shared" si="133"/>
        <v>52.6875</v>
      </c>
      <c r="AV389" s="91"/>
      <c r="AW389" s="130">
        <f t="shared" si="134"/>
        <v>30.6875</v>
      </c>
      <c r="AX389" s="130">
        <f t="shared" si="134"/>
        <v>34.6875</v>
      </c>
      <c r="AY389" s="91"/>
      <c r="AZ389" s="215">
        <f t="shared" si="135"/>
        <v>37.6875</v>
      </c>
      <c r="BA389" s="215">
        <f t="shared" si="135"/>
        <v>34.6875</v>
      </c>
      <c r="BB389" s="91"/>
      <c r="BC389" s="400">
        <f t="shared" si="136"/>
        <v>30.6875</v>
      </c>
      <c r="BD389" s="400">
        <f t="shared" si="136"/>
        <v>40.6875</v>
      </c>
    </row>
    <row r="390" spans="42:56" ht="15" x14ac:dyDescent="0.25">
      <c r="AP390" s="91"/>
      <c r="AQ390" s="213">
        <f t="shared" si="132"/>
        <v>64.75</v>
      </c>
      <c r="AR390" s="91"/>
      <c r="AS390" s="214">
        <f t="shared" si="133"/>
        <v>31.375</v>
      </c>
      <c r="AT390" s="214">
        <f t="shared" si="133"/>
        <v>35.75</v>
      </c>
      <c r="AU390" s="135">
        <f t="shared" si="133"/>
        <v>52.75</v>
      </c>
      <c r="AV390" s="91"/>
      <c r="AW390" s="130">
        <f t="shared" si="134"/>
        <v>30.75</v>
      </c>
      <c r="AX390" s="130">
        <f t="shared" si="134"/>
        <v>34.75</v>
      </c>
      <c r="AY390" s="91"/>
      <c r="AZ390" s="215">
        <f t="shared" si="135"/>
        <v>37.75</v>
      </c>
      <c r="BA390" s="215">
        <f t="shared" si="135"/>
        <v>34.75</v>
      </c>
      <c r="BB390" s="91"/>
      <c r="BC390" s="400">
        <f t="shared" si="136"/>
        <v>30.75</v>
      </c>
      <c r="BD390" s="400">
        <f t="shared" si="136"/>
        <v>40.75</v>
      </c>
    </row>
    <row r="391" spans="42:56" ht="15" x14ac:dyDescent="0.25">
      <c r="AP391" s="91"/>
      <c r="AQ391" s="213">
        <f t="shared" si="132"/>
        <v>64.8125</v>
      </c>
      <c r="AR391" s="91"/>
      <c r="AS391" s="214">
        <f t="shared" si="133"/>
        <v>31.4375</v>
      </c>
      <c r="AT391" s="214">
        <f t="shared" si="133"/>
        <v>35.8125</v>
      </c>
      <c r="AU391" s="135">
        <f t="shared" si="133"/>
        <v>52.8125</v>
      </c>
      <c r="AV391" s="91"/>
      <c r="AW391" s="130">
        <f t="shared" si="134"/>
        <v>30.8125</v>
      </c>
      <c r="AX391" s="130">
        <f t="shared" si="134"/>
        <v>34.8125</v>
      </c>
      <c r="AY391" s="91"/>
      <c r="AZ391" s="215">
        <f t="shared" si="135"/>
        <v>37.8125</v>
      </c>
      <c r="BA391" s="215">
        <f t="shared" si="135"/>
        <v>34.8125</v>
      </c>
      <c r="BB391" s="91"/>
      <c r="BC391" s="400">
        <f t="shared" si="136"/>
        <v>30.8125</v>
      </c>
      <c r="BD391" s="400">
        <f t="shared" si="136"/>
        <v>40.8125</v>
      </c>
    </row>
    <row r="392" spans="42:56" ht="15" x14ac:dyDescent="0.25">
      <c r="AP392" s="91"/>
      <c r="AQ392" s="213">
        <f t="shared" si="132"/>
        <v>64.875</v>
      </c>
      <c r="AR392" s="91"/>
      <c r="AS392" s="214">
        <f t="shared" si="133"/>
        <v>31.5</v>
      </c>
      <c r="AT392" s="214">
        <f t="shared" si="133"/>
        <v>35.875</v>
      </c>
      <c r="AU392" s="135">
        <f t="shared" si="133"/>
        <v>52.875</v>
      </c>
      <c r="AV392" s="91"/>
      <c r="AW392" s="130">
        <f t="shared" si="134"/>
        <v>30.875</v>
      </c>
      <c r="AX392" s="130">
        <f t="shared" si="134"/>
        <v>34.875</v>
      </c>
      <c r="AY392" s="91"/>
      <c r="AZ392" s="215">
        <f t="shared" si="135"/>
        <v>37.875</v>
      </c>
      <c r="BA392" s="215">
        <f t="shared" si="135"/>
        <v>34.875</v>
      </c>
      <c r="BB392" s="91"/>
      <c r="BC392" s="400">
        <f t="shared" si="136"/>
        <v>30.875</v>
      </c>
      <c r="BD392" s="400">
        <f t="shared" si="136"/>
        <v>40.875</v>
      </c>
    </row>
    <row r="393" spans="42:56" ht="15" x14ac:dyDescent="0.25">
      <c r="AP393" s="91"/>
      <c r="AQ393" s="213">
        <f t="shared" si="132"/>
        <v>64.9375</v>
      </c>
      <c r="AR393" s="91"/>
      <c r="AS393" s="214">
        <f t="shared" si="133"/>
        <v>31.5625</v>
      </c>
      <c r="AT393" s="214">
        <f t="shared" si="133"/>
        <v>35.9375</v>
      </c>
      <c r="AU393" s="135">
        <f t="shared" si="133"/>
        <v>52.9375</v>
      </c>
      <c r="AV393" s="91"/>
      <c r="AW393" s="130">
        <f t="shared" si="134"/>
        <v>30.9375</v>
      </c>
      <c r="AX393" s="130">
        <f t="shared" si="134"/>
        <v>34.9375</v>
      </c>
      <c r="AY393" s="91"/>
      <c r="AZ393" s="215">
        <f t="shared" si="135"/>
        <v>37.9375</v>
      </c>
      <c r="BA393" s="215">
        <f t="shared" si="135"/>
        <v>34.9375</v>
      </c>
      <c r="BB393" s="91"/>
      <c r="BC393" s="400">
        <f t="shared" si="136"/>
        <v>30.9375</v>
      </c>
      <c r="BD393" s="400">
        <f t="shared" si="136"/>
        <v>40.9375</v>
      </c>
    </row>
    <row r="394" spans="42:56" ht="15" x14ac:dyDescent="0.25">
      <c r="AP394" s="91"/>
      <c r="AQ394" s="213">
        <f t="shared" si="132"/>
        <v>65</v>
      </c>
      <c r="AR394" s="91"/>
      <c r="AS394" s="214">
        <f t="shared" si="133"/>
        <v>31.625</v>
      </c>
      <c r="AT394" s="214">
        <f t="shared" si="133"/>
        <v>36</v>
      </c>
      <c r="AU394" s="135">
        <f t="shared" si="133"/>
        <v>53</v>
      </c>
      <c r="AV394" s="91"/>
      <c r="AW394" s="130">
        <f t="shared" si="134"/>
        <v>31</v>
      </c>
      <c r="AX394" s="130">
        <f t="shared" si="134"/>
        <v>35</v>
      </c>
      <c r="AY394" s="91"/>
      <c r="AZ394" s="215">
        <f t="shared" si="135"/>
        <v>38</v>
      </c>
      <c r="BA394" s="215">
        <f t="shared" si="135"/>
        <v>35</v>
      </c>
      <c r="BB394" s="91"/>
      <c r="BC394" s="400">
        <f t="shared" si="136"/>
        <v>31</v>
      </c>
      <c r="BD394" s="400">
        <f t="shared" si="136"/>
        <v>41</v>
      </c>
    </row>
    <row r="395" spans="42:56" ht="15" x14ac:dyDescent="0.25">
      <c r="AP395" s="91"/>
      <c r="AQ395" s="213">
        <f t="shared" si="132"/>
        <v>65.0625</v>
      </c>
      <c r="AR395" s="91"/>
      <c r="AS395" s="214">
        <f t="shared" ref="AS395:AU410" si="137">AS394+0.0625</f>
        <v>31.6875</v>
      </c>
      <c r="AT395" s="214">
        <f t="shared" si="137"/>
        <v>36.0625</v>
      </c>
      <c r="AU395" s="135">
        <f t="shared" si="137"/>
        <v>53.0625</v>
      </c>
      <c r="AV395" s="91"/>
      <c r="AW395" s="130">
        <f t="shared" ref="AW395:AX410" si="138">AW394+0.0625</f>
        <v>31.0625</v>
      </c>
      <c r="AX395" s="130">
        <f t="shared" si="138"/>
        <v>35.0625</v>
      </c>
      <c r="AY395" s="91"/>
      <c r="AZ395" s="215">
        <f t="shared" ref="AZ395:BA410" si="139">AZ394+0.0625</f>
        <v>38.0625</v>
      </c>
      <c r="BA395" s="215">
        <f t="shared" si="139"/>
        <v>35.0625</v>
      </c>
      <c r="BB395" s="91"/>
      <c r="BC395" s="400">
        <f t="shared" ref="BC395:BD410" si="140">BC394+0.0625</f>
        <v>31.0625</v>
      </c>
      <c r="BD395" s="400">
        <f t="shared" si="140"/>
        <v>41.0625</v>
      </c>
    </row>
    <row r="396" spans="42:56" ht="15" x14ac:dyDescent="0.25">
      <c r="AP396" s="91"/>
      <c r="AQ396" s="213">
        <f t="shared" si="132"/>
        <v>65.125</v>
      </c>
      <c r="AR396" s="91"/>
      <c r="AS396" s="214">
        <f t="shared" si="137"/>
        <v>31.75</v>
      </c>
      <c r="AT396" s="214">
        <f t="shared" si="137"/>
        <v>36.125</v>
      </c>
      <c r="AU396" s="135">
        <f t="shared" si="137"/>
        <v>53.125</v>
      </c>
      <c r="AV396" s="91"/>
      <c r="AW396" s="130">
        <f t="shared" si="138"/>
        <v>31.125</v>
      </c>
      <c r="AX396" s="130">
        <f t="shared" si="138"/>
        <v>35.125</v>
      </c>
      <c r="AY396" s="91"/>
      <c r="AZ396" s="215">
        <f t="shared" si="139"/>
        <v>38.125</v>
      </c>
      <c r="BA396" s="215">
        <f t="shared" si="139"/>
        <v>35.125</v>
      </c>
      <c r="BB396" s="91"/>
      <c r="BC396" s="400">
        <f t="shared" si="140"/>
        <v>31.125</v>
      </c>
      <c r="BD396" s="400">
        <f t="shared" si="140"/>
        <v>41.125</v>
      </c>
    </row>
    <row r="397" spans="42:56" ht="15" x14ac:dyDescent="0.25">
      <c r="AP397" s="91"/>
      <c r="AQ397" s="213">
        <f t="shared" si="132"/>
        <v>65.1875</v>
      </c>
      <c r="AR397" s="91"/>
      <c r="AS397" s="214">
        <f t="shared" si="137"/>
        <v>31.8125</v>
      </c>
      <c r="AT397" s="214">
        <f t="shared" si="137"/>
        <v>36.1875</v>
      </c>
      <c r="AU397" s="135">
        <f t="shared" si="137"/>
        <v>53.1875</v>
      </c>
      <c r="AV397" s="91"/>
      <c r="AW397" s="130">
        <f t="shared" si="138"/>
        <v>31.1875</v>
      </c>
      <c r="AX397" s="130">
        <f t="shared" si="138"/>
        <v>35.1875</v>
      </c>
      <c r="AY397" s="91"/>
      <c r="AZ397" s="215">
        <f t="shared" si="139"/>
        <v>38.1875</v>
      </c>
      <c r="BA397" s="215">
        <f t="shared" si="139"/>
        <v>35.1875</v>
      </c>
      <c r="BB397" s="91"/>
      <c r="BC397" s="400">
        <f t="shared" si="140"/>
        <v>31.1875</v>
      </c>
      <c r="BD397" s="400">
        <f t="shared" si="140"/>
        <v>41.1875</v>
      </c>
    </row>
    <row r="398" spans="42:56" ht="15" x14ac:dyDescent="0.25">
      <c r="AP398" s="91"/>
      <c r="AQ398" s="213">
        <f t="shared" si="132"/>
        <v>65.25</v>
      </c>
      <c r="AR398" s="91"/>
      <c r="AS398" s="214">
        <f t="shared" si="137"/>
        <v>31.875</v>
      </c>
      <c r="AT398" s="214">
        <f t="shared" si="137"/>
        <v>36.25</v>
      </c>
      <c r="AU398" s="135">
        <f t="shared" si="137"/>
        <v>53.25</v>
      </c>
      <c r="AV398" s="91"/>
      <c r="AW398" s="130">
        <f t="shared" si="138"/>
        <v>31.25</v>
      </c>
      <c r="AX398" s="130">
        <f t="shared" si="138"/>
        <v>35.25</v>
      </c>
      <c r="AY398" s="91"/>
      <c r="AZ398" s="215">
        <f t="shared" si="139"/>
        <v>38.25</v>
      </c>
      <c r="BA398" s="215">
        <f t="shared" si="139"/>
        <v>35.25</v>
      </c>
      <c r="BB398" s="91"/>
      <c r="BC398" s="400">
        <f t="shared" si="140"/>
        <v>31.25</v>
      </c>
      <c r="BD398" s="400">
        <f t="shared" si="140"/>
        <v>41.25</v>
      </c>
    </row>
    <row r="399" spans="42:56" ht="15" x14ac:dyDescent="0.25">
      <c r="AP399" s="91"/>
      <c r="AQ399" s="213">
        <f t="shared" si="132"/>
        <v>65.3125</v>
      </c>
      <c r="AR399" s="91"/>
      <c r="AS399" s="214">
        <f t="shared" si="137"/>
        <v>31.9375</v>
      </c>
      <c r="AT399" s="214">
        <f t="shared" si="137"/>
        <v>36.3125</v>
      </c>
      <c r="AU399" s="135">
        <f t="shared" si="137"/>
        <v>53.3125</v>
      </c>
      <c r="AV399" s="91"/>
      <c r="AW399" s="130">
        <f t="shared" si="138"/>
        <v>31.3125</v>
      </c>
      <c r="AX399" s="130">
        <f t="shared" si="138"/>
        <v>35.3125</v>
      </c>
      <c r="AY399" s="91"/>
      <c r="AZ399" s="215">
        <f t="shared" si="139"/>
        <v>38.3125</v>
      </c>
      <c r="BA399" s="215">
        <f t="shared" si="139"/>
        <v>35.3125</v>
      </c>
      <c r="BB399" s="91"/>
      <c r="BC399" s="400">
        <f t="shared" si="140"/>
        <v>31.3125</v>
      </c>
      <c r="BD399" s="400">
        <f t="shared" si="140"/>
        <v>41.3125</v>
      </c>
    </row>
    <row r="400" spans="42:56" ht="15" x14ac:dyDescent="0.25">
      <c r="AP400" s="91"/>
      <c r="AQ400" s="213">
        <f t="shared" si="132"/>
        <v>65.375</v>
      </c>
      <c r="AR400" s="91"/>
      <c r="AS400" s="214">
        <f t="shared" si="137"/>
        <v>32</v>
      </c>
      <c r="AT400" s="214">
        <f t="shared" si="137"/>
        <v>36.375</v>
      </c>
      <c r="AU400" s="135">
        <f t="shared" si="137"/>
        <v>53.375</v>
      </c>
      <c r="AV400" s="91"/>
      <c r="AW400" s="130">
        <f t="shared" si="138"/>
        <v>31.375</v>
      </c>
      <c r="AX400" s="130">
        <f t="shared" si="138"/>
        <v>35.375</v>
      </c>
      <c r="AY400" s="91"/>
      <c r="AZ400" s="215">
        <f t="shared" si="139"/>
        <v>38.375</v>
      </c>
      <c r="BA400" s="215">
        <f t="shared" si="139"/>
        <v>35.375</v>
      </c>
      <c r="BB400" s="91"/>
      <c r="BC400" s="400">
        <f t="shared" si="140"/>
        <v>31.375</v>
      </c>
      <c r="BD400" s="400">
        <f t="shared" si="140"/>
        <v>41.375</v>
      </c>
    </row>
    <row r="401" spans="42:56" ht="15" x14ac:dyDescent="0.25">
      <c r="AP401" s="91"/>
      <c r="AQ401" s="213">
        <f t="shared" si="132"/>
        <v>65.4375</v>
      </c>
      <c r="AR401" s="91"/>
      <c r="AS401" s="214">
        <f t="shared" si="137"/>
        <v>32.0625</v>
      </c>
      <c r="AT401" s="214">
        <f t="shared" si="137"/>
        <v>36.4375</v>
      </c>
      <c r="AU401" s="135">
        <f t="shared" si="137"/>
        <v>53.4375</v>
      </c>
      <c r="AV401" s="91"/>
      <c r="AW401" s="130">
        <f t="shared" si="138"/>
        <v>31.4375</v>
      </c>
      <c r="AX401" s="130">
        <f t="shared" si="138"/>
        <v>35.4375</v>
      </c>
      <c r="AY401" s="91"/>
      <c r="AZ401" s="215">
        <f t="shared" si="139"/>
        <v>38.4375</v>
      </c>
      <c r="BA401" s="215">
        <f t="shared" si="139"/>
        <v>35.4375</v>
      </c>
      <c r="BB401" s="91"/>
      <c r="BC401" s="400">
        <f t="shared" si="140"/>
        <v>31.4375</v>
      </c>
      <c r="BD401" s="400">
        <f t="shared" si="140"/>
        <v>41.4375</v>
      </c>
    </row>
    <row r="402" spans="42:56" ht="15" x14ac:dyDescent="0.25">
      <c r="AP402" s="91"/>
      <c r="AQ402" s="213">
        <f t="shared" si="132"/>
        <v>65.5</v>
      </c>
      <c r="AR402" s="91"/>
      <c r="AS402" s="214">
        <f t="shared" si="137"/>
        <v>32.125</v>
      </c>
      <c r="AT402" s="214">
        <f t="shared" si="137"/>
        <v>36.5</v>
      </c>
      <c r="AU402" s="135">
        <f t="shared" si="137"/>
        <v>53.5</v>
      </c>
      <c r="AV402" s="91"/>
      <c r="AW402" s="130">
        <f t="shared" si="138"/>
        <v>31.5</v>
      </c>
      <c r="AX402" s="130">
        <f t="shared" si="138"/>
        <v>35.5</v>
      </c>
      <c r="AY402" s="91"/>
      <c r="AZ402" s="215">
        <f t="shared" si="139"/>
        <v>38.5</v>
      </c>
      <c r="BA402" s="215">
        <f t="shared" si="139"/>
        <v>35.5</v>
      </c>
      <c r="BB402" s="91"/>
      <c r="BC402" s="400">
        <f t="shared" si="140"/>
        <v>31.5</v>
      </c>
      <c r="BD402" s="400">
        <f t="shared" si="140"/>
        <v>41.5</v>
      </c>
    </row>
    <row r="403" spans="42:56" ht="15" x14ac:dyDescent="0.25">
      <c r="AP403" s="91"/>
      <c r="AQ403" s="213">
        <f t="shared" si="132"/>
        <v>65.5625</v>
      </c>
      <c r="AR403" s="91"/>
      <c r="AS403" s="214">
        <f t="shared" si="137"/>
        <v>32.1875</v>
      </c>
      <c r="AT403" s="214">
        <f t="shared" si="137"/>
        <v>36.5625</v>
      </c>
      <c r="AU403" s="135">
        <f t="shared" si="137"/>
        <v>53.5625</v>
      </c>
      <c r="AV403" s="91"/>
      <c r="AW403" s="130">
        <f t="shared" si="138"/>
        <v>31.5625</v>
      </c>
      <c r="AX403" s="130">
        <f t="shared" si="138"/>
        <v>35.5625</v>
      </c>
      <c r="AY403" s="91"/>
      <c r="AZ403" s="215">
        <f t="shared" si="139"/>
        <v>38.5625</v>
      </c>
      <c r="BA403" s="215">
        <f t="shared" si="139"/>
        <v>35.5625</v>
      </c>
      <c r="BB403" s="91"/>
      <c r="BC403" s="400">
        <f t="shared" si="140"/>
        <v>31.5625</v>
      </c>
      <c r="BD403" s="400">
        <f t="shared" si="140"/>
        <v>41.5625</v>
      </c>
    </row>
    <row r="404" spans="42:56" ht="15" x14ac:dyDescent="0.25">
      <c r="AP404" s="91"/>
      <c r="AQ404" s="213">
        <f t="shared" si="132"/>
        <v>65.625</v>
      </c>
      <c r="AR404" s="91"/>
      <c r="AS404" s="214">
        <f t="shared" si="137"/>
        <v>32.25</v>
      </c>
      <c r="AT404" s="214">
        <f t="shared" si="137"/>
        <v>36.625</v>
      </c>
      <c r="AU404" s="135">
        <f t="shared" si="137"/>
        <v>53.625</v>
      </c>
      <c r="AV404" s="91"/>
      <c r="AW404" s="130">
        <f t="shared" si="138"/>
        <v>31.625</v>
      </c>
      <c r="AX404" s="130">
        <f t="shared" si="138"/>
        <v>35.625</v>
      </c>
      <c r="AY404" s="91"/>
      <c r="AZ404" s="215">
        <f t="shared" si="139"/>
        <v>38.625</v>
      </c>
      <c r="BA404" s="215">
        <f t="shared" si="139"/>
        <v>35.625</v>
      </c>
      <c r="BB404" s="91"/>
      <c r="BC404" s="400">
        <f t="shared" si="140"/>
        <v>31.625</v>
      </c>
      <c r="BD404" s="400">
        <f t="shared" si="140"/>
        <v>41.625</v>
      </c>
    </row>
    <row r="405" spans="42:56" ht="15" x14ac:dyDescent="0.25">
      <c r="AP405" s="91"/>
      <c r="AQ405" s="213">
        <f t="shared" si="132"/>
        <v>65.6875</v>
      </c>
      <c r="AR405" s="91"/>
      <c r="AS405" s="214">
        <f t="shared" si="137"/>
        <v>32.3125</v>
      </c>
      <c r="AT405" s="214">
        <f t="shared" si="137"/>
        <v>36.6875</v>
      </c>
      <c r="AU405" s="135">
        <f t="shared" si="137"/>
        <v>53.6875</v>
      </c>
      <c r="AV405" s="91"/>
      <c r="AW405" s="130">
        <f t="shared" si="138"/>
        <v>31.6875</v>
      </c>
      <c r="AX405" s="130">
        <f t="shared" si="138"/>
        <v>35.6875</v>
      </c>
      <c r="AY405" s="91"/>
      <c r="AZ405" s="215">
        <f t="shared" si="139"/>
        <v>38.6875</v>
      </c>
      <c r="BA405" s="215">
        <f t="shared" si="139"/>
        <v>35.6875</v>
      </c>
      <c r="BB405" s="91"/>
      <c r="BC405" s="400">
        <f t="shared" si="140"/>
        <v>31.6875</v>
      </c>
      <c r="BD405" s="400">
        <f t="shared" si="140"/>
        <v>41.6875</v>
      </c>
    </row>
    <row r="406" spans="42:56" ht="15" x14ac:dyDescent="0.25">
      <c r="AP406" s="91"/>
      <c r="AQ406" s="213">
        <f t="shared" si="132"/>
        <v>65.75</v>
      </c>
      <c r="AR406" s="91"/>
      <c r="AS406" s="214">
        <f t="shared" si="137"/>
        <v>32.375</v>
      </c>
      <c r="AT406" s="214">
        <f t="shared" si="137"/>
        <v>36.75</v>
      </c>
      <c r="AU406" s="135">
        <f t="shared" si="137"/>
        <v>53.75</v>
      </c>
      <c r="AV406" s="91"/>
      <c r="AW406" s="130">
        <f t="shared" si="138"/>
        <v>31.75</v>
      </c>
      <c r="AX406" s="130">
        <f t="shared" si="138"/>
        <v>35.75</v>
      </c>
      <c r="AY406" s="91"/>
      <c r="AZ406" s="215">
        <f t="shared" si="139"/>
        <v>38.75</v>
      </c>
      <c r="BA406" s="215">
        <f t="shared" si="139"/>
        <v>35.75</v>
      </c>
      <c r="BB406" s="91"/>
      <c r="BC406" s="400">
        <f t="shared" si="140"/>
        <v>31.75</v>
      </c>
      <c r="BD406" s="400">
        <f t="shared" si="140"/>
        <v>41.75</v>
      </c>
    </row>
    <row r="407" spans="42:56" ht="15" x14ac:dyDescent="0.25">
      <c r="AP407" s="91"/>
      <c r="AQ407" s="213">
        <f t="shared" si="132"/>
        <v>65.8125</v>
      </c>
      <c r="AR407" s="91"/>
      <c r="AS407" s="214">
        <f t="shared" si="137"/>
        <v>32.4375</v>
      </c>
      <c r="AT407" s="214">
        <f t="shared" si="137"/>
        <v>36.8125</v>
      </c>
      <c r="AU407" s="135">
        <f t="shared" si="137"/>
        <v>53.8125</v>
      </c>
      <c r="AV407" s="91"/>
      <c r="AW407" s="130">
        <f t="shared" si="138"/>
        <v>31.8125</v>
      </c>
      <c r="AX407" s="130">
        <f t="shared" si="138"/>
        <v>35.8125</v>
      </c>
      <c r="AY407" s="91"/>
      <c r="AZ407" s="215">
        <f t="shared" si="139"/>
        <v>38.8125</v>
      </c>
      <c r="BA407" s="215">
        <f t="shared" si="139"/>
        <v>35.8125</v>
      </c>
      <c r="BB407" s="91"/>
      <c r="BC407" s="400">
        <f t="shared" si="140"/>
        <v>31.8125</v>
      </c>
      <c r="BD407" s="400">
        <f t="shared" si="140"/>
        <v>41.8125</v>
      </c>
    </row>
    <row r="408" spans="42:56" ht="15" x14ac:dyDescent="0.25">
      <c r="AP408" s="91"/>
      <c r="AQ408" s="213">
        <f t="shared" si="132"/>
        <v>65.875</v>
      </c>
      <c r="AR408" s="91"/>
      <c r="AS408" s="214">
        <f t="shared" si="137"/>
        <v>32.5</v>
      </c>
      <c r="AT408" s="214">
        <f t="shared" si="137"/>
        <v>36.875</v>
      </c>
      <c r="AU408" s="135">
        <f t="shared" si="137"/>
        <v>53.875</v>
      </c>
      <c r="AV408" s="91"/>
      <c r="AW408" s="130">
        <f t="shared" si="138"/>
        <v>31.875</v>
      </c>
      <c r="AX408" s="130">
        <f t="shared" si="138"/>
        <v>35.875</v>
      </c>
      <c r="AY408" s="91"/>
      <c r="AZ408" s="215">
        <f t="shared" si="139"/>
        <v>38.875</v>
      </c>
      <c r="BA408" s="215">
        <f t="shared" si="139"/>
        <v>35.875</v>
      </c>
      <c r="BB408" s="91"/>
      <c r="BC408" s="400">
        <f t="shared" si="140"/>
        <v>31.875</v>
      </c>
      <c r="BD408" s="400">
        <f t="shared" si="140"/>
        <v>41.875</v>
      </c>
    </row>
    <row r="409" spans="42:56" ht="15" x14ac:dyDescent="0.25">
      <c r="AP409" s="91"/>
      <c r="AQ409" s="213">
        <f t="shared" si="132"/>
        <v>65.9375</v>
      </c>
      <c r="AR409" s="91"/>
      <c r="AS409" s="214">
        <f t="shared" si="137"/>
        <v>32.5625</v>
      </c>
      <c r="AT409" s="214">
        <f t="shared" si="137"/>
        <v>36.9375</v>
      </c>
      <c r="AU409" s="135">
        <f t="shared" si="137"/>
        <v>53.9375</v>
      </c>
      <c r="AV409" s="91"/>
      <c r="AW409" s="130">
        <f t="shared" si="138"/>
        <v>31.9375</v>
      </c>
      <c r="AX409" s="130">
        <f t="shared" si="138"/>
        <v>35.9375</v>
      </c>
      <c r="AY409" s="91"/>
      <c r="AZ409" s="215">
        <f t="shared" si="139"/>
        <v>38.9375</v>
      </c>
      <c r="BA409" s="215">
        <f t="shared" si="139"/>
        <v>35.9375</v>
      </c>
      <c r="BB409" s="91"/>
      <c r="BC409" s="400">
        <f t="shared" si="140"/>
        <v>31.9375</v>
      </c>
      <c r="BD409" s="400">
        <f t="shared" si="140"/>
        <v>41.9375</v>
      </c>
    </row>
    <row r="410" spans="42:56" ht="15" x14ac:dyDescent="0.25">
      <c r="AP410" s="91"/>
      <c r="AQ410" s="213">
        <f t="shared" si="132"/>
        <v>66</v>
      </c>
      <c r="AR410" s="91"/>
      <c r="AS410" s="214">
        <f t="shared" si="137"/>
        <v>32.625</v>
      </c>
      <c r="AT410" s="214">
        <f t="shared" si="137"/>
        <v>37</v>
      </c>
      <c r="AU410" s="135">
        <f t="shared" si="137"/>
        <v>54</v>
      </c>
      <c r="AV410" s="91"/>
      <c r="AW410" s="130">
        <f t="shared" si="138"/>
        <v>32</v>
      </c>
      <c r="AX410" s="130">
        <f t="shared" si="138"/>
        <v>36</v>
      </c>
      <c r="AY410" s="91"/>
      <c r="AZ410" s="215">
        <f t="shared" si="139"/>
        <v>39</v>
      </c>
      <c r="BA410" s="215">
        <f t="shared" si="139"/>
        <v>36</v>
      </c>
      <c r="BB410" s="91"/>
      <c r="BC410" s="400">
        <f t="shared" si="140"/>
        <v>32</v>
      </c>
      <c r="BD410" s="400">
        <f t="shared" si="140"/>
        <v>42</v>
      </c>
    </row>
    <row r="411" spans="42:56" ht="15" x14ac:dyDescent="0.25">
      <c r="AP411" s="91"/>
      <c r="AQ411" s="213">
        <f t="shared" si="132"/>
        <v>66.0625</v>
      </c>
      <c r="AR411" s="91"/>
      <c r="AS411" s="214">
        <f t="shared" ref="AS411:AU426" si="141">AS410+0.0625</f>
        <v>32.6875</v>
      </c>
      <c r="AT411" s="214">
        <f t="shared" si="141"/>
        <v>37.0625</v>
      </c>
      <c r="AU411" s="135">
        <f t="shared" si="141"/>
        <v>54.0625</v>
      </c>
      <c r="AV411" s="91"/>
      <c r="AW411" s="130">
        <f t="shared" ref="AW411:AX426" si="142">AW410+0.0625</f>
        <v>32.0625</v>
      </c>
      <c r="AX411" s="130">
        <f t="shared" si="142"/>
        <v>36.0625</v>
      </c>
      <c r="AY411" s="91"/>
      <c r="AZ411" s="215">
        <f t="shared" ref="AZ411:BA426" si="143">AZ410+0.0625</f>
        <v>39.0625</v>
      </c>
      <c r="BA411" s="215">
        <f t="shared" si="143"/>
        <v>36.0625</v>
      </c>
      <c r="BB411" s="91"/>
      <c r="BC411" s="400">
        <f t="shared" ref="BC411:BD426" si="144">BC410+0.0625</f>
        <v>32.0625</v>
      </c>
      <c r="BD411" s="400">
        <f t="shared" si="144"/>
        <v>42.0625</v>
      </c>
    </row>
    <row r="412" spans="42:56" ht="15" x14ac:dyDescent="0.25">
      <c r="AP412" s="91"/>
      <c r="AQ412" s="213">
        <f t="shared" si="132"/>
        <v>66.125</v>
      </c>
      <c r="AR412" s="91"/>
      <c r="AS412" s="214">
        <f t="shared" si="141"/>
        <v>32.75</v>
      </c>
      <c r="AT412" s="214">
        <f t="shared" si="141"/>
        <v>37.125</v>
      </c>
      <c r="AU412" s="135">
        <f t="shared" si="141"/>
        <v>54.125</v>
      </c>
      <c r="AV412" s="91"/>
      <c r="AW412" s="130">
        <f t="shared" si="142"/>
        <v>32.125</v>
      </c>
      <c r="AX412" s="130">
        <f t="shared" si="142"/>
        <v>36.125</v>
      </c>
      <c r="AY412" s="91"/>
      <c r="AZ412" s="215">
        <f t="shared" si="143"/>
        <v>39.125</v>
      </c>
      <c r="BA412" s="215">
        <f t="shared" si="143"/>
        <v>36.125</v>
      </c>
      <c r="BB412" s="91"/>
      <c r="BC412" s="400">
        <f t="shared" si="144"/>
        <v>32.125</v>
      </c>
      <c r="BD412" s="400">
        <f t="shared" si="144"/>
        <v>42.125</v>
      </c>
    </row>
    <row r="413" spans="42:56" ht="15" x14ac:dyDescent="0.25">
      <c r="AP413" s="91"/>
      <c r="AQ413" s="213">
        <f t="shared" si="132"/>
        <v>66.1875</v>
      </c>
      <c r="AR413" s="91"/>
      <c r="AS413" s="214">
        <f t="shared" si="141"/>
        <v>32.8125</v>
      </c>
      <c r="AT413" s="214">
        <f t="shared" si="141"/>
        <v>37.1875</v>
      </c>
      <c r="AU413" s="135">
        <f t="shared" si="141"/>
        <v>54.1875</v>
      </c>
      <c r="AV413" s="91"/>
      <c r="AW413" s="130">
        <f t="shared" si="142"/>
        <v>32.1875</v>
      </c>
      <c r="AX413" s="130">
        <f t="shared" si="142"/>
        <v>36.1875</v>
      </c>
      <c r="AY413" s="91"/>
      <c r="AZ413" s="215">
        <f t="shared" si="143"/>
        <v>39.1875</v>
      </c>
      <c r="BA413" s="215">
        <f t="shared" si="143"/>
        <v>36.1875</v>
      </c>
      <c r="BB413" s="91"/>
      <c r="BC413" s="400">
        <f t="shared" si="144"/>
        <v>32.1875</v>
      </c>
      <c r="BD413" s="400">
        <f t="shared" si="144"/>
        <v>42.1875</v>
      </c>
    </row>
    <row r="414" spans="42:56" ht="15" x14ac:dyDescent="0.25">
      <c r="AP414" s="91"/>
      <c r="AQ414" s="213">
        <f t="shared" si="132"/>
        <v>66.25</v>
      </c>
      <c r="AR414" s="91"/>
      <c r="AS414" s="214">
        <f t="shared" si="141"/>
        <v>32.875</v>
      </c>
      <c r="AT414" s="214">
        <f t="shared" si="141"/>
        <v>37.25</v>
      </c>
      <c r="AU414" s="135">
        <f t="shared" si="141"/>
        <v>54.25</v>
      </c>
      <c r="AV414" s="91"/>
      <c r="AW414" s="130">
        <f t="shared" si="142"/>
        <v>32.25</v>
      </c>
      <c r="AX414" s="130">
        <f t="shared" si="142"/>
        <v>36.25</v>
      </c>
      <c r="AY414" s="91"/>
      <c r="AZ414" s="215">
        <f t="shared" si="143"/>
        <v>39.25</v>
      </c>
      <c r="BA414" s="215">
        <f t="shared" si="143"/>
        <v>36.25</v>
      </c>
      <c r="BB414" s="91"/>
      <c r="BC414" s="400">
        <f t="shared" si="144"/>
        <v>32.25</v>
      </c>
      <c r="BD414" s="400">
        <f t="shared" si="144"/>
        <v>42.25</v>
      </c>
    </row>
    <row r="415" spans="42:56" ht="15" x14ac:dyDescent="0.25">
      <c r="AP415" s="91"/>
      <c r="AQ415" s="213">
        <f t="shared" si="132"/>
        <v>66.3125</v>
      </c>
      <c r="AR415" s="91"/>
      <c r="AS415" s="214">
        <f t="shared" si="141"/>
        <v>32.9375</v>
      </c>
      <c r="AT415" s="214">
        <f t="shared" si="141"/>
        <v>37.3125</v>
      </c>
      <c r="AU415" s="135">
        <f t="shared" si="141"/>
        <v>54.3125</v>
      </c>
      <c r="AV415" s="91"/>
      <c r="AW415" s="130">
        <f t="shared" si="142"/>
        <v>32.3125</v>
      </c>
      <c r="AX415" s="130">
        <f t="shared" si="142"/>
        <v>36.3125</v>
      </c>
      <c r="AY415" s="91"/>
      <c r="AZ415" s="215">
        <f t="shared" si="143"/>
        <v>39.3125</v>
      </c>
      <c r="BA415" s="215">
        <f t="shared" si="143"/>
        <v>36.3125</v>
      </c>
      <c r="BB415" s="91"/>
      <c r="BC415" s="400">
        <f t="shared" si="144"/>
        <v>32.3125</v>
      </c>
      <c r="BD415" s="400">
        <f t="shared" si="144"/>
        <v>42.3125</v>
      </c>
    </row>
    <row r="416" spans="42:56" ht="15" x14ac:dyDescent="0.25">
      <c r="AP416" s="91"/>
      <c r="AQ416" s="213">
        <f t="shared" si="132"/>
        <v>66.375</v>
      </c>
      <c r="AR416" s="91"/>
      <c r="AS416" s="214">
        <f t="shared" si="141"/>
        <v>33</v>
      </c>
      <c r="AT416" s="214">
        <f t="shared" si="141"/>
        <v>37.375</v>
      </c>
      <c r="AU416" s="135">
        <f t="shared" si="141"/>
        <v>54.375</v>
      </c>
      <c r="AV416" s="91"/>
      <c r="AW416" s="130">
        <f t="shared" si="142"/>
        <v>32.375</v>
      </c>
      <c r="AX416" s="130">
        <f t="shared" si="142"/>
        <v>36.375</v>
      </c>
      <c r="AY416" s="91"/>
      <c r="AZ416" s="215">
        <f t="shared" si="143"/>
        <v>39.375</v>
      </c>
      <c r="BA416" s="215">
        <f t="shared" si="143"/>
        <v>36.375</v>
      </c>
      <c r="BB416" s="91"/>
      <c r="BC416" s="400">
        <f t="shared" si="144"/>
        <v>32.375</v>
      </c>
      <c r="BD416" s="400">
        <f t="shared" si="144"/>
        <v>42.375</v>
      </c>
    </row>
    <row r="417" spans="42:56" ht="15" x14ac:dyDescent="0.25">
      <c r="AP417" s="91"/>
      <c r="AQ417" s="213">
        <f t="shared" si="132"/>
        <v>66.4375</v>
      </c>
      <c r="AR417" s="91"/>
      <c r="AS417" s="214">
        <f t="shared" si="141"/>
        <v>33.0625</v>
      </c>
      <c r="AT417" s="214">
        <f t="shared" si="141"/>
        <v>37.4375</v>
      </c>
      <c r="AU417" s="135">
        <f t="shared" si="141"/>
        <v>54.4375</v>
      </c>
      <c r="AV417" s="91"/>
      <c r="AW417" s="130">
        <f t="shared" si="142"/>
        <v>32.4375</v>
      </c>
      <c r="AX417" s="130">
        <f t="shared" si="142"/>
        <v>36.4375</v>
      </c>
      <c r="AY417" s="91"/>
      <c r="AZ417" s="215">
        <f t="shared" si="143"/>
        <v>39.4375</v>
      </c>
      <c r="BA417" s="215">
        <f t="shared" si="143"/>
        <v>36.4375</v>
      </c>
      <c r="BB417" s="91"/>
      <c r="BC417" s="400">
        <f t="shared" si="144"/>
        <v>32.4375</v>
      </c>
      <c r="BD417" s="400">
        <f t="shared" si="144"/>
        <v>42.4375</v>
      </c>
    </row>
    <row r="418" spans="42:56" ht="15" x14ac:dyDescent="0.25">
      <c r="AP418" s="91"/>
      <c r="AQ418" s="213">
        <f t="shared" si="132"/>
        <v>66.5</v>
      </c>
      <c r="AR418" s="91"/>
      <c r="AS418" s="214">
        <f t="shared" si="141"/>
        <v>33.125</v>
      </c>
      <c r="AT418" s="214">
        <f t="shared" si="141"/>
        <v>37.5</v>
      </c>
      <c r="AU418" s="135">
        <f t="shared" si="141"/>
        <v>54.5</v>
      </c>
      <c r="AV418" s="91"/>
      <c r="AW418" s="130">
        <f t="shared" si="142"/>
        <v>32.5</v>
      </c>
      <c r="AX418" s="130">
        <f t="shared" si="142"/>
        <v>36.5</v>
      </c>
      <c r="AY418" s="91"/>
      <c r="AZ418" s="215">
        <f t="shared" si="143"/>
        <v>39.5</v>
      </c>
      <c r="BA418" s="215">
        <f t="shared" si="143"/>
        <v>36.5</v>
      </c>
      <c r="BB418" s="91"/>
      <c r="BC418" s="400">
        <f t="shared" si="144"/>
        <v>32.5</v>
      </c>
      <c r="BD418" s="400">
        <f t="shared" si="144"/>
        <v>42.5</v>
      </c>
    </row>
    <row r="419" spans="42:56" ht="15" x14ac:dyDescent="0.25">
      <c r="AP419" s="91"/>
      <c r="AQ419" s="213">
        <f t="shared" si="132"/>
        <v>66.5625</v>
      </c>
      <c r="AR419" s="91"/>
      <c r="AS419" s="214">
        <f t="shared" si="141"/>
        <v>33.1875</v>
      </c>
      <c r="AT419" s="214">
        <f t="shared" si="141"/>
        <v>37.5625</v>
      </c>
      <c r="AU419" s="135">
        <f t="shared" si="141"/>
        <v>54.5625</v>
      </c>
      <c r="AV419" s="91"/>
      <c r="AW419" s="130">
        <f t="shared" si="142"/>
        <v>32.5625</v>
      </c>
      <c r="AX419" s="130">
        <f t="shared" si="142"/>
        <v>36.5625</v>
      </c>
      <c r="AY419" s="91"/>
      <c r="AZ419" s="215">
        <f t="shared" si="143"/>
        <v>39.5625</v>
      </c>
      <c r="BA419" s="215">
        <f t="shared" si="143"/>
        <v>36.5625</v>
      </c>
      <c r="BB419" s="91"/>
      <c r="BC419" s="400">
        <f t="shared" si="144"/>
        <v>32.5625</v>
      </c>
      <c r="BD419" s="400">
        <f t="shared" si="144"/>
        <v>42.5625</v>
      </c>
    </row>
    <row r="420" spans="42:56" ht="15" x14ac:dyDescent="0.25">
      <c r="AP420" s="91"/>
      <c r="AQ420" s="213">
        <f t="shared" si="132"/>
        <v>66.625</v>
      </c>
      <c r="AR420" s="91"/>
      <c r="AS420" s="214">
        <f t="shared" si="141"/>
        <v>33.25</v>
      </c>
      <c r="AT420" s="214">
        <f t="shared" si="141"/>
        <v>37.625</v>
      </c>
      <c r="AU420" s="135">
        <f t="shared" si="141"/>
        <v>54.625</v>
      </c>
      <c r="AV420" s="91"/>
      <c r="AW420" s="130">
        <f t="shared" si="142"/>
        <v>32.625</v>
      </c>
      <c r="AX420" s="130">
        <f t="shared" si="142"/>
        <v>36.625</v>
      </c>
      <c r="AY420" s="91"/>
      <c r="AZ420" s="215">
        <f t="shared" si="143"/>
        <v>39.625</v>
      </c>
      <c r="BA420" s="215">
        <f t="shared" si="143"/>
        <v>36.625</v>
      </c>
      <c r="BB420" s="91"/>
      <c r="BC420" s="400">
        <f t="shared" si="144"/>
        <v>32.625</v>
      </c>
      <c r="BD420" s="400">
        <f t="shared" si="144"/>
        <v>42.625</v>
      </c>
    </row>
    <row r="421" spans="42:56" ht="15" x14ac:dyDescent="0.25">
      <c r="AP421" s="91"/>
      <c r="AQ421" s="213">
        <f t="shared" si="132"/>
        <v>66.6875</v>
      </c>
      <c r="AR421" s="91"/>
      <c r="AS421" s="214">
        <f t="shared" si="141"/>
        <v>33.3125</v>
      </c>
      <c r="AT421" s="214">
        <f t="shared" si="141"/>
        <v>37.6875</v>
      </c>
      <c r="AU421" s="135">
        <f t="shared" si="141"/>
        <v>54.6875</v>
      </c>
      <c r="AV421" s="91"/>
      <c r="AW421" s="130">
        <f t="shared" si="142"/>
        <v>32.6875</v>
      </c>
      <c r="AX421" s="130">
        <f t="shared" si="142"/>
        <v>36.6875</v>
      </c>
      <c r="AY421" s="91"/>
      <c r="AZ421" s="215">
        <f t="shared" si="143"/>
        <v>39.6875</v>
      </c>
      <c r="BA421" s="215">
        <f t="shared" si="143"/>
        <v>36.6875</v>
      </c>
      <c r="BB421" s="91"/>
      <c r="BC421" s="400">
        <f t="shared" si="144"/>
        <v>32.6875</v>
      </c>
      <c r="BD421" s="400">
        <f t="shared" si="144"/>
        <v>42.6875</v>
      </c>
    </row>
    <row r="422" spans="42:56" ht="15" x14ac:dyDescent="0.25">
      <c r="AP422" s="91"/>
      <c r="AQ422" s="213">
        <f t="shared" si="132"/>
        <v>66.75</v>
      </c>
      <c r="AR422" s="91"/>
      <c r="AS422" s="214">
        <f t="shared" si="141"/>
        <v>33.375</v>
      </c>
      <c r="AT422" s="214">
        <f t="shared" si="141"/>
        <v>37.75</v>
      </c>
      <c r="AU422" s="135">
        <f t="shared" si="141"/>
        <v>54.75</v>
      </c>
      <c r="AV422" s="91"/>
      <c r="AW422" s="130">
        <f t="shared" si="142"/>
        <v>32.75</v>
      </c>
      <c r="AX422" s="130">
        <f t="shared" si="142"/>
        <v>36.75</v>
      </c>
      <c r="AY422" s="91"/>
      <c r="AZ422" s="215">
        <f t="shared" si="143"/>
        <v>39.75</v>
      </c>
      <c r="BA422" s="215">
        <f t="shared" si="143"/>
        <v>36.75</v>
      </c>
      <c r="BB422" s="91"/>
      <c r="BC422" s="400">
        <f t="shared" si="144"/>
        <v>32.75</v>
      </c>
      <c r="BD422" s="400">
        <f t="shared" si="144"/>
        <v>42.75</v>
      </c>
    </row>
    <row r="423" spans="42:56" ht="15" x14ac:dyDescent="0.25">
      <c r="AP423" s="91"/>
      <c r="AQ423" s="213">
        <f t="shared" si="132"/>
        <v>66.8125</v>
      </c>
      <c r="AR423" s="91"/>
      <c r="AS423" s="214">
        <f t="shared" si="141"/>
        <v>33.4375</v>
      </c>
      <c r="AT423" s="214">
        <f t="shared" si="141"/>
        <v>37.8125</v>
      </c>
      <c r="AU423" s="135">
        <f t="shared" si="141"/>
        <v>54.8125</v>
      </c>
      <c r="AV423" s="91"/>
      <c r="AW423" s="130">
        <f t="shared" si="142"/>
        <v>32.8125</v>
      </c>
      <c r="AX423" s="130">
        <f t="shared" si="142"/>
        <v>36.8125</v>
      </c>
      <c r="AY423" s="91"/>
      <c r="AZ423" s="215">
        <f t="shared" si="143"/>
        <v>39.8125</v>
      </c>
      <c r="BA423" s="215">
        <f t="shared" si="143"/>
        <v>36.8125</v>
      </c>
      <c r="BB423" s="91"/>
      <c r="BC423" s="400">
        <f t="shared" si="144"/>
        <v>32.8125</v>
      </c>
      <c r="BD423" s="400">
        <f t="shared" si="144"/>
        <v>42.8125</v>
      </c>
    </row>
    <row r="424" spans="42:56" ht="15" x14ac:dyDescent="0.25">
      <c r="AP424" s="91"/>
      <c r="AQ424" s="213">
        <f t="shared" si="132"/>
        <v>66.875</v>
      </c>
      <c r="AR424" s="91"/>
      <c r="AS424" s="214">
        <f t="shared" si="141"/>
        <v>33.5</v>
      </c>
      <c r="AT424" s="214">
        <f t="shared" si="141"/>
        <v>37.875</v>
      </c>
      <c r="AU424" s="135">
        <f t="shared" si="141"/>
        <v>54.875</v>
      </c>
      <c r="AV424" s="91"/>
      <c r="AW424" s="130">
        <f t="shared" si="142"/>
        <v>32.875</v>
      </c>
      <c r="AX424" s="130">
        <f t="shared" si="142"/>
        <v>36.875</v>
      </c>
      <c r="AY424" s="91"/>
      <c r="AZ424" s="215">
        <f t="shared" si="143"/>
        <v>39.875</v>
      </c>
      <c r="BA424" s="215">
        <f t="shared" si="143"/>
        <v>36.875</v>
      </c>
      <c r="BB424" s="91"/>
      <c r="BC424" s="400">
        <f t="shared" si="144"/>
        <v>32.875</v>
      </c>
      <c r="BD424" s="400">
        <f t="shared" si="144"/>
        <v>42.875</v>
      </c>
    </row>
    <row r="425" spans="42:56" ht="15" x14ac:dyDescent="0.25">
      <c r="AP425" s="91"/>
      <c r="AQ425" s="213">
        <f t="shared" si="132"/>
        <v>66.9375</v>
      </c>
      <c r="AR425" s="91"/>
      <c r="AS425" s="214">
        <f t="shared" si="141"/>
        <v>33.5625</v>
      </c>
      <c r="AT425" s="214">
        <f t="shared" si="141"/>
        <v>37.9375</v>
      </c>
      <c r="AU425" s="135">
        <f t="shared" si="141"/>
        <v>54.9375</v>
      </c>
      <c r="AV425" s="91"/>
      <c r="AW425" s="130">
        <f t="shared" si="142"/>
        <v>32.9375</v>
      </c>
      <c r="AX425" s="130">
        <f t="shared" si="142"/>
        <v>36.9375</v>
      </c>
      <c r="AY425" s="91"/>
      <c r="AZ425" s="215">
        <f t="shared" si="143"/>
        <v>39.9375</v>
      </c>
      <c r="BA425" s="215">
        <f t="shared" si="143"/>
        <v>36.9375</v>
      </c>
      <c r="BB425" s="91"/>
      <c r="BC425" s="400">
        <f t="shared" si="144"/>
        <v>32.9375</v>
      </c>
      <c r="BD425" s="400">
        <f t="shared" si="144"/>
        <v>42.9375</v>
      </c>
    </row>
    <row r="426" spans="42:56" ht="15" x14ac:dyDescent="0.25">
      <c r="AP426" s="91"/>
      <c r="AQ426" s="213">
        <f t="shared" si="132"/>
        <v>67</v>
      </c>
      <c r="AR426" s="91"/>
      <c r="AS426" s="214">
        <f t="shared" si="141"/>
        <v>33.625</v>
      </c>
      <c r="AT426" s="214">
        <f t="shared" si="141"/>
        <v>38</v>
      </c>
      <c r="AU426" s="135">
        <f t="shared" si="141"/>
        <v>55</v>
      </c>
      <c r="AV426" s="91"/>
      <c r="AW426" s="130">
        <f t="shared" si="142"/>
        <v>33</v>
      </c>
      <c r="AX426" s="130">
        <f t="shared" si="142"/>
        <v>37</v>
      </c>
      <c r="AY426" s="91"/>
      <c r="AZ426" s="215">
        <f t="shared" si="143"/>
        <v>40</v>
      </c>
      <c r="BA426" s="215">
        <f t="shared" si="143"/>
        <v>37</v>
      </c>
      <c r="BB426" s="91"/>
      <c r="BC426" s="400">
        <f t="shared" si="144"/>
        <v>33</v>
      </c>
      <c r="BD426" s="400">
        <f t="shared" si="144"/>
        <v>43</v>
      </c>
    </row>
    <row r="427" spans="42:56" ht="15" x14ac:dyDescent="0.25">
      <c r="AP427" s="91"/>
      <c r="AQ427" s="213">
        <f t="shared" si="132"/>
        <v>67.0625</v>
      </c>
      <c r="AR427" s="91"/>
      <c r="AS427" s="214">
        <f t="shared" ref="AS427:AU442" si="145">AS426+0.0625</f>
        <v>33.6875</v>
      </c>
      <c r="AT427" s="214">
        <f t="shared" si="145"/>
        <v>38.0625</v>
      </c>
      <c r="AU427" s="135">
        <f t="shared" si="145"/>
        <v>55.0625</v>
      </c>
      <c r="AV427" s="91"/>
      <c r="AW427" s="130">
        <f t="shared" ref="AW427:AX442" si="146">AW426+0.0625</f>
        <v>33.0625</v>
      </c>
      <c r="AX427" s="130">
        <f t="shared" si="146"/>
        <v>37.0625</v>
      </c>
      <c r="AY427" s="91"/>
      <c r="AZ427" s="215">
        <f t="shared" ref="AZ427:BA442" si="147">AZ426+0.0625</f>
        <v>40.0625</v>
      </c>
      <c r="BA427" s="215">
        <f t="shared" si="147"/>
        <v>37.0625</v>
      </c>
      <c r="BB427" s="91"/>
      <c r="BC427" s="400">
        <f t="shared" ref="BC427:BD442" si="148">BC426+0.0625</f>
        <v>33.0625</v>
      </c>
      <c r="BD427" s="400">
        <f t="shared" si="148"/>
        <v>43.0625</v>
      </c>
    </row>
    <row r="428" spans="42:56" ht="15" x14ac:dyDescent="0.25">
      <c r="AP428" s="91"/>
      <c r="AQ428" s="213">
        <f t="shared" si="132"/>
        <v>67.125</v>
      </c>
      <c r="AR428" s="91"/>
      <c r="AS428" s="214">
        <f t="shared" si="145"/>
        <v>33.75</v>
      </c>
      <c r="AT428" s="214">
        <f t="shared" si="145"/>
        <v>38.125</v>
      </c>
      <c r="AU428" s="135">
        <f t="shared" si="145"/>
        <v>55.125</v>
      </c>
      <c r="AV428" s="91"/>
      <c r="AW428" s="130">
        <f t="shared" si="146"/>
        <v>33.125</v>
      </c>
      <c r="AX428" s="130">
        <f t="shared" si="146"/>
        <v>37.125</v>
      </c>
      <c r="AY428" s="91"/>
      <c r="AZ428" s="215">
        <f t="shared" si="147"/>
        <v>40.125</v>
      </c>
      <c r="BA428" s="215">
        <f t="shared" si="147"/>
        <v>37.125</v>
      </c>
      <c r="BB428" s="91"/>
      <c r="BC428" s="400">
        <f t="shared" si="148"/>
        <v>33.125</v>
      </c>
      <c r="BD428" s="400">
        <f t="shared" si="148"/>
        <v>43.125</v>
      </c>
    </row>
    <row r="429" spans="42:56" ht="15" x14ac:dyDescent="0.25">
      <c r="AP429" s="91"/>
      <c r="AQ429" s="213">
        <f t="shared" si="132"/>
        <v>67.1875</v>
      </c>
      <c r="AR429" s="91"/>
      <c r="AS429" s="214">
        <f t="shared" si="145"/>
        <v>33.8125</v>
      </c>
      <c r="AT429" s="214">
        <f t="shared" si="145"/>
        <v>38.1875</v>
      </c>
      <c r="AU429" s="135">
        <f t="shared" si="145"/>
        <v>55.1875</v>
      </c>
      <c r="AV429" s="91"/>
      <c r="AW429" s="130">
        <f t="shared" si="146"/>
        <v>33.1875</v>
      </c>
      <c r="AX429" s="130">
        <f t="shared" si="146"/>
        <v>37.1875</v>
      </c>
      <c r="AY429" s="91"/>
      <c r="AZ429" s="215">
        <f t="shared" si="147"/>
        <v>40.1875</v>
      </c>
      <c r="BA429" s="215">
        <f t="shared" si="147"/>
        <v>37.1875</v>
      </c>
      <c r="BB429" s="91"/>
      <c r="BC429" s="400">
        <f t="shared" si="148"/>
        <v>33.1875</v>
      </c>
      <c r="BD429" s="400">
        <f t="shared" si="148"/>
        <v>43.1875</v>
      </c>
    </row>
    <row r="430" spans="42:56" ht="15" x14ac:dyDescent="0.25">
      <c r="AP430" s="91"/>
      <c r="AQ430" s="213">
        <f t="shared" si="132"/>
        <v>67.25</v>
      </c>
      <c r="AR430" s="91"/>
      <c r="AS430" s="214">
        <f t="shared" si="145"/>
        <v>33.875</v>
      </c>
      <c r="AT430" s="214">
        <f t="shared" si="145"/>
        <v>38.25</v>
      </c>
      <c r="AU430" s="135">
        <f t="shared" si="145"/>
        <v>55.25</v>
      </c>
      <c r="AV430" s="91"/>
      <c r="AW430" s="130">
        <f t="shared" si="146"/>
        <v>33.25</v>
      </c>
      <c r="AX430" s="130">
        <f t="shared" si="146"/>
        <v>37.25</v>
      </c>
      <c r="AY430" s="91"/>
      <c r="AZ430" s="215">
        <f t="shared" si="147"/>
        <v>40.25</v>
      </c>
      <c r="BA430" s="215">
        <f t="shared" si="147"/>
        <v>37.25</v>
      </c>
      <c r="BB430" s="91"/>
      <c r="BC430" s="400">
        <f t="shared" si="148"/>
        <v>33.25</v>
      </c>
      <c r="BD430" s="400">
        <f t="shared" si="148"/>
        <v>43.25</v>
      </c>
    </row>
    <row r="431" spans="42:56" ht="15" x14ac:dyDescent="0.25">
      <c r="AP431" s="91"/>
      <c r="AQ431" s="213">
        <f t="shared" si="132"/>
        <v>67.3125</v>
      </c>
      <c r="AR431" s="91"/>
      <c r="AS431" s="214">
        <f t="shared" si="145"/>
        <v>33.9375</v>
      </c>
      <c r="AT431" s="214">
        <f t="shared" si="145"/>
        <v>38.3125</v>
      </c>
      <c r="AU431" s="135">
        <f t="shared" si="145"/>
        <v>55.3125</v>
      </c>
      <c r="AV431" s="91"/>
      <c r="AW431" s="130">
        <f t="shared" si="146"/>
        <v>33.3125</v>
      </c>
      <c r="AX431" s="130">
        <f t="shared" si="146"/>
        <v>37.3125</v>
      </c>
      <c r="AY431" s="91"/>
      <c r="AZ431" s="215">
        <f t="shared" si="147"/>
        <v>40.3125</v>
      </c>
      <c r="BA431" s="215">
        <f t="shared" si="147"/>
        <v>37.3125</v>
      </c>
      <c r="BB431" s="91"/>
      <c r="BC431" s="400">
        <f t="shared" si="148"/>
        <v>33.3125</v>
      </c>
      <c r="BD431" s="400">
        <f t="shared" si="148"/>
        <v>43.3125</v>
      </c>
    </row>
    <row r="432" spans="42:56" ht="15" x14ac:dyDescent="0.25">
      <c r="AP432" s="91"/>
      <c r="AQ432" s="213">
        <f t="shared" si="132"/>
        <v>67.375</v>
      </c>
      <c r="AR432" s="91"/>
      <c r="AS432" s="214">
        <f t="shared" si="145"/>
        <v>34</v>
      </c>
      <c r="AT432" s="214">
        <f t="shared" si="145"/>
        <v>38.375</v>
      </c>
      <c r="AU432" s="135">
        <f t="shared" si="145"/>
        <v>55.375</v>
      </c>
      <c r="AV432" s="91"/>
      <c r="AW432" s="130">
        <f t="shared" si="146"/>
        <v>33.375</v>
      </c>
      <c r="AX432" s="130">
        <f t="shared" si="146"/>
        <v>37.375</v>
      </c>
      <c r="AY432" s="91"/>
      <c r="AZ432" s="215">
        <f t="shared" si="147"/>
        <v>40.375</v>
      </c>
      <c r="BA432" s="215">
        <f t="shared" si="147"/>
        <v>37.375</v>
      </c>
      <c r="BB432" s="91"/>
      <c r="BC432" s="400">
        <f t="shared" si="148"/>
        <v>33.375</v>
      </c>
      <c r="BD432" s="400">
        <f t="shared" si="148"/>
        <v>43.375</v>
      </c>
    </row>
    <row r="433" spans="42:56" ht="15" x14ac:dyDescent="0.25">
      <c r="AP433" s="91"/>
      <c r="AQ433" s="213">
        <f t="shared" si="132"/>
        <v>67.4375</v>
      </c>
      <c r="AR433" s="91"/>
      <c r="AS433" s="214">
        <f t="shared" si="145"/>
        <v>34.0625</v>
      </c>
      <c r="AT433" s="214">
        <f t="shared" si="145"/>
        <v>38.4375</v>
      </c>
      <c r="AU433" s="135">
        <f t="shared" si="145"/>
        <v>55.4375</v>
      </c>
      <c r="AV433" s="91"/>
      <c r="AW433" s="130">
        <f t="shared" si="146"/>
        <v>33.4375</v>
      </c>
      <c r="AX433" s="130">
        <f t="shared" si="146"/>
        <v>37.4375</v>
      </c>
      <c r="AY433" s="91"/>
      <c r="AZ433" s="215">
        <f t="shared" si="147"/>
        <v>40.4375</v>
      </c>
      <c r="BA433" s="215">
        <f t="shared" si="147"/>
        <v>37.4375</v>
      </c>
      <c r="BB433" s="91"/>
      <c r="BC433" s="400">
        <f t="shared" si="148"/>
        <v>33.4375</v>
      </c>
      <c r="BD433" s="400">
        <f t="shared" si="148"/>
        <v>43.4375</v>
      </c>
    </row>
    <row r="434" spans="42:56" ht="15" x14ac:dyDescent="0.25">
      <c r="AP434" s="91"/>
      <c r="AQ434" s="213">
        <f t="shared" si="132"/>
        <v>67.5</v>
      </c>
      <c r="AR434" s="91"/>
      <c r="AS434" s="214">
        <f t="shared" si="145"/>
        <v>34.125</v>
      </c>
      <c r="AT434" s="214">
        <f t="shared" si="145"/>
        <v>38.5</v>
      </c>
      <c r="AU434" s="135">
        <f t="shared" si="145"/>
        <v>55.5</v>
      </c>
      <c r="AV434" s="91"/>
      <c r="AW434" s="130">
        <f t="shared" si="146"/>
        <v>33.5</v>
      </c>
      <c r="AX434" s="130">
        <f t="shared" si="146"/>
        <v>37.5</v>
      </c>
      <c r="AY434" s="91"/>
      <c r="AZ434" s="215">
        <f t="shared" si="147"/>
        <v>40.5</v>
      </c>
      <c r="BA434" s="215">
        <f t="shared" si="147"/>
        <v>37.5</v>
      </c>
      <c r="BB434" s="91"/>
      <c r="BC434" s="400">
        <f t="shared" si="148"/>
        <v>33.5</v>
      </c>
      <c r="BD434" s="400">
        <f t="shared" si="148"/>
        <v>43.5</v>
      </c>
    </row>
    <row r="435" spans="42:56" ht="15" x14ac:dyDescent="0.25">
      <c r="AP435" s="91"/>
      <c r="AQ435" s="213">
        <f t="shared" si="132"/>
        <v>67.5625</v>
      </c>
      <c r="AR435" s="91"/>
      <c r="AS435" s="214">
        <f t="shared" si="145"/>
        <v>34.1875</v>
      </c>
      <c r="AT435" s="214">
        <f t="shared" si="145"/>
        <v>38.5625</v>
      </c>
      <c r="AU435" s="135">
        <f t="shared" si="145"/>
        <v>55.5625</v>
      </c>
      <c r="AV435" s="91"/>
      <c r="AW435" s="130">
        <f t="shared" si="146"/>
        <v>33.5625</v>
      </c>
      <c r="AX435" s="130">
        <f t="shared" si="146"/>
        <v>37.5625</v>
      </c>
      <c r="AY435" s="91"/>
      <c r="AZ435" s="215">
        <f t="shared" si="147"/>
        <v>40.5625</v>
      </c>
      <c r="BA435" s="215">
        <f t="shared" si="147"/>
        <v>37.5625</v>
      </c>
      <c r="BB435" s="91"/>
      <c r="BC435" s="400">
        <f t="shared" si="148"/>
        <v>33.5625</v>
      </c>
      <c r="BD435" s="400">
        <f t="shared" si="148"/>
        <v>43.5625</v>
      </c>
    </row>
    <row r="436" spans="42:56" ht="15" x14ac:dyDescent="0.25">
      <c r="AP436" s="91"/>
      <c r="AQ436" s="213">
        <f t="shared" si="132"/>
        <v>67.625</v>
      </c>
      <c r="AR436" s="91"/>
      <c r="AS436" s="214">
        <f t="shared" si="145"/>
        <v>34.25</v>
      </c>
      <c r="AT436" s="214">
        <f t="shared" si="145"/>
        <v>38.625</v>
      </c>
      <c r="AU436" s="135">
        <f t="shared" si="145"/>
        <v>55.625</v>
      </c>
      <c r="AV436" s="91"/>
      <c r="AW436" s="130">
        <f t="shared" si="146"/>
        <v>33.625</v>
      </c>
      <c r="AX436" s="130">
        <f t="shared" si="146"/>
        <v>37.625</v>
      </c>
      <c r="AY436" s="91"/>
      <c r="AZ436" s="215">
        <f t="shared" si="147"/>
        <v>40.625</v>
      </c>
      <c r="BA436" s="215">
        <f t="shared" si="147"/>
        <v>37.625</v>
      </c>
      <c r="BB436" s="91"/>
      <c r="BC436" s="400">
        <f t="shared" si="148"/>
        <v>33.625</v>
      </c>
      <c r="BD436" s="400">
        <f t="shared" si="148"/>
        <v>43.625</v>
      </c>
    </row>
    <row r="437" spans="42:56" ht="15" x14ac:dyDescent="0.25">
      <c r="AP437" s="91"/>
      <c r="AQ437" s="213">
        <f t="shared" si="132"/>
        <v>67.6875</v>
      </c>
      <c r="AR437" s="91"/>
      <c r="AS437" s="214">
        <f t="shared" si="145"/>
        <v>34.3125</v>
      </c>
      <c r="AT437" s="214">
        <f t="shared" si="145"/>
        <v>38.6875</v>
      </c>
      <c r="AU437" s="135">
        <f t="shared" si="145"/>
        <v>55.6875</v>
      </c>
      <c r="AV437" s="91"/>
      <c r="AW437" s="130">
        <f t="shared" si="146"/>
        <v>33.6875</v>
      </c>
      <c r="AX437" s="130">
        <f t="shared" si="146"/>
        <v>37.6875</v>
      </c>
      <c r="AY437" s="91"/>
      <c r="AZ437" s="215">
        <f t="shared" si="147"/>
        <v>40.6875</v>
      </c>
      <c r="BA437" s="215">
        <f t="shared" si="147"/>
        <v>37.6875</v>
      </c>
      <c r="BB437" s="91"/>
      <c r="BC437" s="400">
        <f t="shared" si="148"/>
        <v>33.6875</v>
      </c>
      <c r="BD437" s="400">
        <f t="shared" si="148"/>
        <v>43.6875</v>
      </c>
    </row>
    <row r="438" spans="42:56" ht="15" x14ac:dyDescent="0.25">
      <c r="AP438" s="91"/>
      <c r="AQ438" s="213">
        <f t="shared" si="132"/>
        <v>67.75</v>
      </c>
      <c r="AR438" s="91"/>
      <c r="AS438" s="214">
        <f t="shared" si="145"/>
        <v>34.375</v>
      </c>
      <c r="AT438" s="214">
        <f t="shared" si="145"/>
        <v>38.75</v>
      </c>
      <c r="AU438" s="135">
        <f t="shared" si="145"/>
        <v>55.75</v>
      </c>
      <c r="AV438" s="91"/>
      <c r="AW438" s="130">
        <f t="shared" si="146"/>
        <v>33.75</v>
      </c>
      <c r="AX438" s="130">
        <f t="shared" si="146"/>
        <v>37.75</v>
      </c>
      <c r="AY438" s="91"/>
      <c r="AZ438" s="215">
        <f t="shared" si="147"/>
        <v>40.75</v>
      </c>
      <c r="BA438" s="215">
        <f t="shared" si="147"/>
        <v>37.75</v>
      </c>
      <c r="BB438" s="91"/>
      <c r="BC438" s="400">
        <f t="shared" si="148"/>
        <v>33.75</v>
      </c>
      <c r="BD438" s="400">
        <f t="shared" si="148"/>
        <v>43.75</v>
      </c>
    </row>
    <row r="439" spans="42:56" ht="15" x14ac:dyDescent="0.25">
      <c r="AP439" s="91"/>
      <c r="AQ439" s="213">
        <f t="shared" si="132"/>
        <v>67.8125</v>
      </c>
      <c r="AR439" s="91"/>
      <c r="AS439" s="214">
        <f t="shared" si="145"/>
        <v>34.4375</v>
      </c>
      <c r="AT439" s="214">
        <f t="shared" si="145"/>
        <v>38.8125</v>
      </c>
      <c r="AU439" s="135">
        <f t="shared" si="145"/>
        <v>55.8125</v>
      </c>
      <c r="AV439" s="91"/>
      <c r="AW439" s="130">
        <f t="shared" si="146"/>
        <v>33.8125</v>
      </c>
      <c r="AX439" s="130">
        <f t="shared" si="146"/>
        <v>37.8125</v>
      </c>
      <c r="AY439" s="91"/>
      <c r="AZ439" s="215">
        <f t="shared" si="147"/>
        <v>40.8125</v>
      </c>
      <c r="BA439" s="215">
        <f t="shared" si="147"/>
        <v>37.8125</v>
      </c>
      <c r="BB439" s="91"/>
      <c r="BC439" s="400">
        <f t="shared" si="148"/>
        <v>33.8125</v>
      </c>
      <c r="BD439" s="400">
        <f t="shared" si="148"/>
        <v>43.8125</v>
      </c>
    </row>
    <row r="440" spans="42:56" ht="15" x14ac:dyDescent="0.25">
      <c r="AP440" s="91"/>
      <c r="AQ440" s="213">
        <f t="shared" si="132"/>
        <v>67.875</v>
      </c>
      <c r="AR440" s="91"/>
      <c r="AS440" s="214">
        <f t="shared" si="145"/>
        <v>34.5</v>
      </c>
      <c r="AT440" s="214">
        <f t="shared" si="145"/>
        <v>38.875</v>
      </c>
      <c r="AU440" s="135">
        <f t="shared" si="145"/>
        <v>55.875</v>
      </c>
      <c r="AV440" s="91"/>
      <c r="AW440" s="130">
        <f t="shared" si="146"/>
        <v>33.875</v>
      </c>
      <c r="AX440" s="130">
        <f t="shared" si="146"/>
        <v>37.875</v>
      </c>
      <c r="AY440" s="91"/>
      <c r="AZ440" s="215">
        <f t="shared" si="147"/>
        <v>40.875</v>
      </c>
      <c r="BA440" s="215">
        <f t="shared" si="147"/>
        <v>37.875</v>
      </c>
      <c r="BB440" s="91"/>
      <c r="BC440" s="400">
        <f t="shared" si="148"/>
        <v>33.875</v>
      </c>
      <c r="BD440" s="400">
        <f t="shared" si="148"/>
        <v>43.875</v>
      </c>
    </row>
    <row r="441" spans="42:56" ht="15" x14ac:dyDescent="0.25">
      <c r="AP441" s="91"/>
      <c r="AQ441" s="213">
        <f t="shared" si="132"/>
        <v>67.9375</v>
      </c>
      <c r="AR441" s="91"/>
      <c r="AS441" s="214">
        <f t="shared" si="145"/>
        <v>34.5625</v>
      </c>
      <c r="AT441" s="214">
        <f t="shared" si="145"/>
        <v>38.9375</v>
      </c>
      <c r="AU441" s="135">
        <f t="shared" si="145"/>
        <v>55.9375</v>
      </c>
      <c r="AV441" s="91"/>
      <c r="AW441" s="130">
        <f t="shared" si="146"/>
        <v>33.9375</v>
      </c>
      <c r="AX441" s="130">
        <f t="shared" si="146"/>
        <v>37.9375</v>
      </c>
      <c r="AY441" s="91"/>
      <c r="AZ441" s="215">
        <f t="shared" si="147"/>
        <v>40.9375</v>
      </c>
      <c r="BA441" s="215">
        <f t="shared" si="147"/>
        <v>37.9375</v>
      </c>
      <c r="BB441" s="91"/>
      <c r="BC441" s="400">
        <f t="shared" si="148"/>
        <v>33.9375</v>
      </c>
      <c r="BD441" s="400">
        <f t="shared" si="148"/>
        <v>43.9375</v>
      </c>
    </row>
    <row r="442" spans="42:56" ht="15" x14ac:dyDescent="0.25">
      <c r="AP442" s="91"/>
      <c r="AQ442" s="213">
        <f t="shared" si="132"/>
        <v>68</v>
      </c>
      <c r="AR442" s="91"/>
      <c r="AS442" s="214">
        <f t="shared" si="145"/>
        <v>34.625</v>
      </c>
      <c r="AT442" s="214">
        <f t="shared" si="145"/>
        <v>39</v>
      </c>
      <c r="AU442" s="135">
        <f t="shared" si="145"/>
        <v>56</v>
      </c>
      <c r="AV442" s="91"/>
      <c r="AW442" s="130">
        <f t="shared" si="146"/>
        <v>34</v>
      </c>
      <c r="AX442" s="130">
        <f t="shared" si="146"/>
        <v>38</v>
      </c>
      <c r="AY442" s="91"/>
      <c r="AZ442" s="215">
        <f t="shared" si="147"/>
        <v>41</v>
      </c>
      <c r="BA442" s="215">
        <f t="shared" si="147"/>
        <v>38</v>
      </c>
      <c r="BB442" s="91"/>
      <c r="BC442" s="400">
        <f t="shared" si="148"/>
        <v>34</v>
      </c>
      <c r="BD442" s="400">
        <f t="shared" si="148"/>
        <v>44</v>
      </c>
    </row>
    <row r="443" spans="42:56" ht="15" x14ac:dyDescent="0.25">
      <c r="AP443" s="91"/>
      <c r="AQ443" s="213">
        <f t="shared" ref="AQ443:AQ506" si="149">AQ442+0.0625</f>
        <v>68.0625</v>
      </c>
      <c r="AR443" s="91"/>
      <c r="AS443" s="214">
        <f t="shared" ref="AS443:AU458" si="150">AS442+0.0625</f>
        <v>34.6875</v>
      </c>
      <c r="AT443" s="214">
        <f t="shared" si="150"/>
        <v>39.0625</v>
      </c>
      <c r="AU443" s="135">
        <f t="shared" si="150"/>
        <v>56.0625</v>
      </c>
      <c r="AV443" s="91"/>
      <c r="AW443" s="130">
        <f t="shared" ref="AW443:AX458" si="151">AW442+0.0625</f>
        <v>34.0625</v>
      </c>
      <c r="AX443" s="130">
        <f t="shared" si="151"/>
        <v>38.0625</v>
      </c>
      <c r="AY443" s="91"/>
      <c r="AZ443" s="215">
        <f t="shared" ref="AZ443:BA458" si="152">AZ442+0.0625</f>
        <v>41.0625</v>
      </c>
      <c r="BA443" s="215">
        <f t="shared" si="152"/>
        <v>38.0625</v>
      </c>
      <c r="BB443" s="91"/>
      <c r="BC443" s="400">
        <f t="shared" ref="BC443:BD458" si="153">BC442+0.0625</f>
        <v>34.0625</v>
      </c>
      <c r="BD443" s="400">
        <f t="shared" si="153"/>
        <v>44.0625</v>
      </c>
    </row>
    <row r="444" spans="42:56" ht="15" x14ac:dyDescent="0.25">
      <c r="AP444" s="91"/>
      <c r="AQ444" s="213">
        <f t="shared" si="149"/>
        <v>68.125</v>
      </c>
      <c r="AR444" s="91"/>
      <c r="AS444" s="214">
        <f t="shared" si="150"/>
        <v>34.75</v>
      </c>
      <c r="AT444" s="214">
        <f t="shared" si="150"/>
        <v>39.125</v>
      </c>
      <c r="AU444" s="135">
        <f t="shared" si="150"/>
        <v>56.125</v>
      </c>
      <c r="AV444" s="91"/>
      <c r="AW444" s="130">
        <f t="shared" si="151"/>
        <v>34.125</v>
      </c>
      <c r="AX444" s="130">
        <f t="shared" si="151"/>
        <v>38.125</v>
      </c>
      <c r="AY444" s="91"/>
      <c r="AZ444" s="215">
        <f t="shared" si="152"/>
        <v>41.125</v>
      </c>
      <c r="BA444" s="215">
        <f t="shared" si="152"/>
        <v>38.125</v>
      </c>
      <c r="BB444" s="91"/>
      <c r="BC444" s="400">
        <f t="shared" si="153"/>
        <v>34.125</v>
      </c>
      <c r="BD444" s="400">
        <f t="shared" si="153"/>
        <v>44.125</v>
      </c>
    </row>
    <row r="445" spans="42:56" ht="15" x14ac:dyDescent="0.25">
      <c r="AP445" s="91"/>
      <c r="AQ445" s="213">
        <f t="shared" si="149"/>
        <v>68.1875</v>
      </c>
      <c r="AR445" s="91"/>
      <c r="AS445" s="214">
        <f t="shared" si="150"/>
        <v>34.8125</v>
      </c>
      <c r="AT445" s="214">
        <f t="shared" si="150"/>
        <v>39.1875</v>
      </c>
      <c r="AU445" s="135">
        <f t="shared" si="150"/>
        <v>56.1875</v>
      </c>
      <c r="AV445" s="91"/>
      <c r="AW445" s="130">
        <f t="shared" si="151"/>
        <v>34.1875</v>
      </c>
      <c r="AX445" s="130">
        <f t="shared" si="151"/>
        <v>38.1875</v>
      </c>
      <c r="AY445" s="91"/>
      <c r="AZ445" s="215">
        <f t="shared" si="152"/>
        <v>41.1875</v>
      </c>
      <c r="BA445" s="215">
        <f t="shared" si="152"/>
        <v>38.1875</v>
      </c>
      <c r="BB445" s="91"/>
      <c r="BC445" s="400">
        <f t="shared" si="153"/>
        <v>34.1875</v>
      </c>
      <c r="BD445" s="400">
        <f t="shared" si="153"/>
        <v>44.1875</v>
      </c>
    </row>
    <row r="446" spans="42:56" ht="15" x14ac:dyDescent="0.25">
      <c r="AP446" s="91"/>
      <c r="AQ446" s="213">
        <f t="shared" si="149"/>
        <v>68.25</v>
      </c>
      <c r="AR446" s="91"/>
      <c r="AS446" s="214">
        <f t="shared" si="150"/>
        <v>34.875</v>
      </c>
      <c r="AT446" s="214">
        <f t="shared" si="150"/>
        <v>39.25</v>
      </c>
      <c r="AU446" s="135">
        <f t="shared" si="150"/>
        <v>56.25</v>
      </c>
      <c r="AV446" s="91"/>
      <c r="AW446" s="130">
        <f t="shared" si="151"/>
        <v>34.25</v>
      </c>
      <c r="AX446" s="130">
        <f t="shared" si="151"/>
        <v>38.25</v>
      </c>
      <c r="AY446" s="91"/>
      <c r="AZ446" s="215">
        <f t="shared" si="152"/>
        <v>41.25</v>
      </c>
      <c r="BA446" s="215">
        <f t="shared" si="152"/>
        <v>38.25</v>
      </c>
      <c r="BB446" s="91"/>
      <c r="BC446" s="400">
        <f t="shared" si="153"/>
        <v>34.25</v>
      </c>
      <c r="BD446" s="400">
        <f t="shared" si="153"/>
        <v>44.25</v>
      </c>
    </row>
    <row r="447" spans="42:56" ht="15" x14ac:dyDescent="0.25">
      <c r="AP447" s="91"/>
      <c r="AQ447" s="213">
        <f t="shared" si="149"/>
        <v>68.3125</v>
      </c>
      <c r="AR447" s="91"/>
      <c r="AS447" s="214">
        <f t="shared" si="150"/>
        <v>34.9375</v>
      </c>
      <c r="AT447" s="214">
        <f t="shared" si="150"/>
        <v>39.3125</v>
      </c>
      <c r="AU447" s="135">
        <f t="shared" si="150"/>
        <v>56.3125</v>
      </c>
      <c r="AV447" s="91"/>
      <c r="AW447" s="130">
        <f t="shared" si="151"/>
        <v>34.3125</v>
      </c>
      <c r="AX447" s="130">
        <f t="shared" si="151"/>
        <v>38.3125</v>
      </c>
      <c r="AY447" s="91"/>
      <c r="AZ447" s="215">
        <f t="shared" si="152"/>
        <v>41.3125</v>
      </c>
      <c r="BA447" s="215">
        <f t="shared" si="152"/>
        <v>38.3125</v>
      </c>
      <c r="BB447" s="91"/>
      <c r="BC447" s="400">
        <f t="shared" si="153"/>
        <v>34.3125</v>
      </c>
      <c r="BD447" s="400">
        <f t="shared" si="153"/>
        <v>44.3125</v>
      </c>
    </row>
    <row r="448" spans="42:56" ht="15" x14ac:dyDescent="0.25">
      <c r="AP448" s="91"/>
      <c r="AQ448" s="213">
        <f t="shared" si="149"/>
        <v>68.375</v>
      </c>
      <c r="AR448" s="91"/>
      <c r="AS448" s="214">
        <f t="shared" si="150"/>
        <v>35</v>
      </c>
      <c r="AT448" s="214">
        <f t="shared" si="150"/>
        <v>39.375</v>
      </c>
      <c r="AU448" s="135">
        <f t="shared" si="150"/>
        <v>56.375</v>
      </c>
      <c r="AV448" s="91"/>
      <c r="AW448" s="130">
        <f t="shared" si="151"/>
        <v>34.375</v>
      </c>
      <c r="AX448" s="130">
        <f t="shared" si="151"/>
        <v>38.375</v>
      </c>
      <c r="AY448" s="91"/>
      <c r="AZ448" s="215">
        <f t="shared" si="152"/>
        <v>41.375</v>
      </c>
      <c r="BA448" s="215">
        <f t="shared" si="152"/>
        <v>38.375</v>
      </c>
      <c r="BB448" s="91"/>
      <c r="BC448" s="400">
        <f t="shared" si="153"/>
        <v>34.375</v>
      </c>
      <c r="BD448" s="400">
        <f t="shared" si="153"/>
        <v>44.375</v>
      </c>
    </row>
    <row r="449" spans="42:56" ht="15" x14ac:dyDescent="0.25">
      <c r="AP449" s="91"/>
      <c r="AQ449" s="213">
        <f t="shared" si="149"/>
        <v>68.4375</v>
      </c>
      <c r="AR449" s="91"/>
      <c r="AS449" s="214">
        <f t="shared" si="150"/>
        <v>35.0625</v>
      </c>
      <c r="AT449" s="214">
        <f t="shared" si="150"/>
        <v>39.4375</v>
      </c>
      <c r="AU449" s="135">
        <f t="shared" si="150"/>
        <v>56.4375</v>
      </c>
      <c r="AV449" s="91"/>
      <c r="AW449" s="130">
        <f t="shared" si="151"/>
        <v>34.4375</v>
      </c>
      <c r="AX449" s="130">
        <f t="shared" si="151"/>
        <v>38.4375</v>
      </c>
      <c r="AY449" s="91"/>
      <c r="AZ449" s="215">
        <f t="shared" si="152"/>
        <v>41.4375</v>
      </c>
      <c r="BA449" s="215">
        <f t="shared" si="152"/>
        <v>38.4375</v>
      </c>
      <c r="BB449" s="91"/>
      <c r="BC449" s="400">
        <f t="shared" si="153"/>
        <v>34.4375</v>
      </c>
      <c r="BD449" s="400">
        <f t="shared" si="153"/>
        <v>44.4375</v>
      </c>
    </row>
    <row r="450" spans="42:56" ht="15" x14ac:dyDescent="0.25">
      <c r="AP450" s="91"/>
      <c r="AQ450" s="213">
        <f t="shared" si="149"/>
        <v>68.5</v>
      </c>
      <c r="AR450" s="91"/>
      <c r="AS450" s="214">
        <f t="shared" si="150"/>
        <v>35.125</v>
      </c>
      <c r="AT450" s="214">
        <f t="shared" si="150"/>
        <v>39.5</v>
      </c>
      <c r="AU450" s="135">
        <f t="shared" si="150"/>
        <v>56.5</v>
      </c>
      <c r="AV450" s="91"/>
      <c r="AW450" s="130">
        <f t="shared" si="151"/>
        <v>34.5</v>
      </c>
      <c r="AX450" s="130">
        <f t="shared" si="151"/>
        <v>38.5</v>
      </c>
      <c r="AY450" s="91"/>
      <c r="AZ450" s="215">
        <f t="shared" si="152"/>
        <v>41.5</v>
      </c>
      <c r="BA450" s="215">
        <f t="shared" si="152"/>
        <v>38.5</v>
      </c>
      <c r="BB450" s="91"/>
      <c r="BC450" s="400">
        <f t="shared" si="153"/>
        <v>34.5</v>
      </c>
      <c r="BD450" s="400">
        <f t="shared" si="153"/>
        <v>44.5</v>
      </c>
    </row>
    <row r="451" spans="42:56" ht="15" x14ac:dyDescent="0.25">
      <c r="AP451" s="91"/>
      <c r="AQ451" s="213">
        <f t="shared" si="149"/>
        <v>68.5625</v>
      </c>
      <c r="AR451" s="91"/>
      <c r="AS451" s="214">
        <f t="shared" si="150"/>
        <v>35.1875</v>
      </c>
      <c r="AT451" s="214">
        <f t="shared" si="150"/>
        <v>39.5625</v>
      </c>
      <c r="AU451" s="135">
        <f t="shared" si="150"/>
        <v>56.5625</v>
      </c>
      <c r="AV451" s="91"/>
      <c r="AW451" s="130">
        <f t="shared" si="151"/>
        <v>34.5625</v>
      </c>
      <c r="AX451" s="130">
        <f t="shared" si="151"/>
        <v>38.5625</v>
      </c>
      <c r="AY451" s="91"/>
      <c r="AZ451" s="215">
        <f t="shared" si="152"/>
        <v>41.5625</v>
      </c>
      <c r="BA451" s="215">
        <f t="shared" si="152"/>
        <v>38.5625</v>
      </c>
      <c r="BB451" s="91"/>
      <c r="BC451" s="400">
        <f t="shared" si="153"/>
        <v>34.5625</v>
      </c>
      <c r="BD451" s="400">
        <f t="shared" si="153"/>
        <v>44.5625</v>
      </c>
    </row>
    <row r="452" spans="42:56" ht="15" x14ac:dyDescent="0.25">
      <c r="AP452" s="91"/>
      <c r="AQ452" s="213">
        <f t="shared" si="149"/>
        <v>68.625</v>
      </c>
      <c r="AR452" s="91"/>
      <c r="AS452" s="214">
        <f t="shared" si="150"/>
        <v>35.25</v>
      </c>
      <c r="AT452" s="214">
        <f t="shared" si="150"/>
        <v>39.625</v>
      </c>
      <c r="AU452" s="135">
        <f t="shared" si="150"/>
        <v>56.625</v>
      </c>
      <c r="AV452" s="91"/>
      <c r="AW452" s="130">
        <f t="shared" si="151"/>
        <v>34.625</v>
      </c>
      <c r="AX452" s="130">
        <f t="shared" si="151"/>
        <v>38.625</v>
      </c>
      <c r="AY452" s="91"/>
      <c r="AZ452" s="215">
        <f t="shared" si="152"/>
        <v>41.625</v>
      </c>
      <c r="BA452" s="215">
        <f t="shared" si="152"/>
        <v>38.625</v>
      </c>
      <c r="BB452" s="91"/>
      <c r="BC452" s="400">
        <f t="shared" si="153"/>
        <v>34.625</v>
      </c>
      <c r="BD452" s="400">
        <f t="shared" si="153"/>
        <v>44.625</v>
      </c>
    </row>
    <row r="453" spans="42:56" ht="15" x14ac:dyDescent="0.25">
      <c r="AP453" s="91"/>
      <c r="AQ453" s="213">
        <f t="shared" si="149"/>
        <v>68.6875</v>
      </c>
      <c r="AR453" s="91"/>
      <c r="AS453" s="214">
        <f t="shared" si="150"/>
        <v>35.3125</v>
      </c>
      <c r="AT453" s="214">
        <f t="shared" si="150"/>
        <v>39.6875</v>
      </c>
      <c r="AU453" s="135">
        <f t="shared" si="150"/>
        <v>56.6875</v>
      </c>
      <c r="AV453" s="91"/>
      <c r="AW453" s="130">
        <f t="shared" si="151"/>
        <v>34.6875</v>
      </c>
      <c r="AX453" s="130">
        <f t="shared" si="151"/>
        <v>38.6875</v>
      </c>
      <c r="AY453" s="91"/>
      <c r="AZ453" s="215">
        <f t="shared" si="152"/>
        <v>41.6875</v>
      </c>
      <c r="BA453" s="215">
        <f t="shared" si="152"/>
        <v>38.6875</v>
      </c>
      <c r="BB453" s="91"/>
      <c r="BC453" s="400">
        <f t="shared" si="153"/>
        <v>34.6875</v>
      </c>
      <c r="BD453" s="400">
        <f t="shared" si="153"/>
        <v>44.6875</v>
      </c>
    </row>
    <row r="454" spans="42:56" ht="15" x14ac:dyDescent="0.25">
      <c r="AP454" s="91"/>
      <c r="AQ454" s="213">
        <f t="shared" si="149"/>
        <v>68.75</v>
      </c>
      <c r="AR454" s="91"/>
      <c r="AS454" s="214">
        <f t="shared" si="150"/>
        <v>35.375</v>
      </c>
      <c r="AT454" s="214">
        <f t="shared" si="150"/>
        <v>39.75</v>
      </c>
      <c r="AU454" s="135">
        <f t="shared" si="150"/>
        <v>56.75</v>
      </c>
      <c r="AV454" s="91"/>
      <c r="AW454" s="130">
        <f t="shared" si="151"/>
        <v>34.75</v>
      </c>
      <c r="AX454" s="130">
        <f t="shared" si="151"/>
        <v>38.75</v>
      </c>
      <c r="AY454" s="91"/>
      <c r="AZ454" s="215">
        <f t="shared" si="152"/>
        <v>41.75</v>
      </c>
      <c r="BA454" s="215">
        <f t="shared" si="152"/>
        <v>38.75</v>
      </c>
      <c r="BB454" s="91"/>
      <c r="BC454" s="400">
        <f t="shared" si="153"/>
        <v>34.75</v>
      </c>
      <c r="BD454" s="400">
        <f t="shared" si="153"/>
        <v>44.75</v>
      </c>
    </row>
    <row r="455" spans="42:56" ht="15" x14ac:dyDescent="0.25">
      <c r="AP455" s="91"/>
      <c r="AQ455" s="213">
        <f t="shared" si="149"/>
        <v>68.8125</v>
      </c>
      <c r="AR455" s="91"/>
      <c r="AS455" s="214">
        <f t="shared" si="150"/>
        <v>35.4375</v>
      </c>
      <c r="AT455" s="214">
        <f t="shared" si="150"/>
        <v>39.8125</v>
      </c>
      <c r="AU455" s="135">
        <f t="shared" si="150"/>
        <v>56.8125</v>
      </c>
      <c r="AV455" s="91"/>
      <c r="AW455" s="130">
        <f t="shared" si="151"/>
        <v>34.8125</v>
      </c>
      <c r="AX455" s="130">
        <f t="shared" si="151"/>
        <v>38.8125</v>
      </c>
      <c r="AY455" s="91"/>
      <c r="AZ455" s="215">
        <f t="shared" si="152"/>
        <v>41.8125</v>
      </c>
      <c r="BA455" s="215">
        <f t="shared" si="152"/>
        <v>38.8125</v>
      </c>
      <c r="BB455" s="91"/>
      <c r="BC455" s="400">
        <f t="shared" si="153"/>
        <v>34.8125</v>
      </c>
      <c r="BD455" s="400">
        <f t="shared" si="153"/>
        <v>44.8125</v>
      </c>
    </row>
    <row r="456" spans="42:56" ht="15" x14ac:dyDescent="0.25">
      <c r="AP456" s="91"/>
      <c r="AQ456" s="213">
        <f t="shared" si="149"/>
        <v>68.875</v>
      </c>
      <c r="AR456" s="91"/>
      <c r="AS456" s="214">
        <f t="shared" si="150"/>
        <v>35.5</v>
      </c>
      <c r="AT456" s="214">
        <f t="shared" si="150"/>
        <v>39.875</v>
      </c>
      <c r="AU456" s="135">
        <f t="shared" si="150"/>
        <v>56.875</v>
      </c>
      <c r="AV456" s="91"/>
      <c r="AW456" s="130">
        <f t="shared" si="151"/>
        <v>34.875</v>
      </c>
      <c r="AX456" s="130">
        <f t="shared" si="151"/>
        <v>38.875</v>
      </c>
      <c r="AY456" s="91"/>
      <c r="AZ456" s="215">
        <f t="shared" si="152"/>
        <v>41.875</v>
      </c>
      <c r="BA456" s="215">
        <f t="shared" si="152"/>
        <v>38.875</v>
      </c>
      <c r="BB456" s="91"/>
      <c r="BC456" s="400">
        <f t="shared" si="153"/>
        <v>34.875</v>
      </c>
      <c r="BD456" s="400">
        <f t="shared" si="153"/>
        <v>44.875</v>
      </c>
    </row>
    <row r="457" spans="42:56" ht="15" x14ac:dyDescent="0.25">
      <c r="AP457" s="91"/>
      <c r="AQ457" s="213">
        <f t="shared" si="149"/>
        <v>68.9375</v>
      </c>
      <c r="AR457" s="91"/>
      <c r="AS457" s="214">
        <f t="shared" si="150"/>
        <v>35.5625</v>
      </c>
      <c r="AT457" s="214">
        <f t="shared" si="150"/>
        <v>39.9375</v>
      </c>
      <c r="AU457" s="135">
        <f t="shared" si="150"/>
        <v>56.9375</v>
      </c>
      <c r="AV457" s="91"/>
      <c r="AW457" s="130">
        <f t="shared" si="151"/>
        <v>34.9375</v>
      </c>
      <c r="AX457" s="130">
        <f t="shared" si="151"/>
        <v>38.9375</v>
      </c>
      <c r="AY457" s="91"/>
      <c r="AZ457" s="215">
        <f t="shared" si="152"/>
        <v>41.9375</v>
      </c>
      <c r="BA457" s="215">
        <f t="shared" si="152"/>
        <v>38.9375</v>
      </c>
      <c r="BB457" s="91"/>
      <c r="BC457" s="400">
        <f t="shared" si="153"/>
        <v>34.9375</v>
      </c>
      <c r="BD457" s="400">
        <f t="shared" si="153"/>
        <v>44.9375</v>
      </c>
    </row>
    <row r="458" spans="42:56" ht="15" x14ac:dyDescent="0.25">
      <c r="AP458" s="91"/>
      <c r="AQ458" s="213">
        <f t="shared" si="149"/>
        <v>69</v>
      </c>
      <c r="AR458" s="91"/>
      <c r="AS458" s="214">
        <f t="shared" si="150"/>
        <v>35.625</v>
      </c>
      <c r="AT458" s="214">
        <f t="shared" si="150"/>
        <v>40</v>
      </c>
      <c r="AU458" s="135">
        <f t="shared" si="150"/>
        <v>57</v>
      </c>
      <c r="AV458" s="91"/>
      <c r="AW458" s="130">
        <f t="shared" si="151"/>
        <v>35</v>
      </c>
      <c r="AX458" s="130">
        <f t="shared" si="151"/>
        <v>39</v>
      </c>
      <c r="AY458" s="91"/>
      <c r="AZ458" s="215">
        <f t="shared" si="152"/>
        <v>42</v>
      </c>
      <c r="BA458" s="215">
        <f t="shared" si="152"/>
        <v>39</v>
      </c>
      <c r="BB458" s="91"/>
      <c r="BC458" s="400">
        <f t="shared" si="153"/>
        <v>35</v>
      </c>
      <c r="BD458" s="400">
        <f t="shared" si="153"/>
        <v>45</v>
      </c>
    </row>
    <row r="459" spans="42:56" ht="15" x14ac:dyDescent="0.25">
      <c r="AP459" s="91"/>
      <c r="AQ459" s="213">
        <f t="shared" si="149"/>
        <v>69.0625</v>
      </c>
      <c r="AR459" s="91"/>
      <c r="AS459" s="214">
        <f t="shared" ref="AS459:AU474" si="154">AS458+0.0625</f>
        <v>35.6875</v>
      </c>
      <c r="AT459" s="214">
        <f t="shared" si="154"/>
        <v>40.0625</v>
      </c>
      <c r="AU459" s="135">
        <f t="shared" si="154"/>
        <v>57.0625</v>
      </c>
      <c r="AV459" s="91"/>
      <c r="AW459" s="130">
        <f t="shared" ref="AW459:AX474" si="155">AW458+0.0625</f>
        <v>35.0625</v>
      </c>
      <c r="AX459" s="130">
        <f t="shared" si="155"/>
        <v>39.0625</v>
      </c>
      <c r="AY459" s="91"/>
      <c r="AZ459" s="215">
        <f t="shared" ref="AZ459:BA474" si="156">AZ458+0.0625</f>
        <v>42.0625</v>
      </c>
      <c r="BA459" s="215">
        <f t="shared" si="156"/>
        <v>39.0625</v>
      </c>
      <c r="BB459" s="91"/>
      <c r="BC459" s="400">
        <f t="shared" ref="BC459:BD474" si="157">BC458+0.0625</f>
        <v>35.0625</v>
      </c>
      <c r="BD459" s="400">
        <f t="shared" si="157"/>
        <v>45.0625</v>
      </c>
    </row>
    <row r="460" spans="42:56" ht="15" x14ac:dyDescent="0.25">
      <c r="AP460" s="91"/>
      <c r="AQ460" s="213">
        <f t="shared" si="149"/>
        <v>69.125</v>
      </c>
      <c r="AR460" s="91"/>
      <c r="AS460" s="214">
        <f t="shared" si="154"/>
        <v>35.75</v>
      </c>
      <c r="AT460" s="214">
        <f t="shared" si="154"/>
        <v>40.125</v>
      </c>
      <c r="AU460" s="135">
        <f t="shared" si="154"/>
        <v>57.125</v>
      </c>
      <c r="AV460" s="91"/>
      <c r="AW460" s="130">
        <f t="shared" si="155"/>
        <v>35.125</v>
      </c>
      <c r="AX460" s="130">
        <f t="shared" si="155"/>
        <v>39.125</v>
      </c>
      <c r="AY460" s="91"/>
      <c r="AZ460" s="215">
        <f t="shared" si="156"/>
        <v>42.125</v>
      </c>
      <c r="BA460" s="215">
        <f t="shared" si="156"/>
        <v>39.125</v>
      </c>
      <c r="BB460" s="91"/>
      <c r="BC460" s="400">
        <f t="shared" si="157"/>
        <v>35.125</v>
      </c>
      <c r="BD460" s="400">
        <f t="shared" si="157"/>
        <v>45.125</v>
      </c>
    </row>
    <row r="461" spans="42:56" ht="15" x14ac:dyDescent="0.25">
      <c r="AP461" s="91"/>
      <c r="AQ461" s="213">
        <f t="shared" si="149"/>
        <v>69.1875</v>
      </c>
      <c r="AR461" s="91"/>
      <c r="AS461" s="214">
        <f t="shared" si="154"/>
        <v>35.8125</v>
      </c>
      <c r="AT461" s="214">
        <f t="shared" si="154"/>
        <v>40.1875</v>
      </c>
      <c r="AU461" s="135">
        <f t="shared" si="154"/>
        <v>57.1875</v>
      </c>
      <c r="AV461" s="91"/>
      <c r="AW461" s="130">
        <f t="shared" si="155"/>
        <v>35.1875</v>
      </c>
      <c r="AX461" s="130">
        <f t="shared" si="155"/>
        <v>39.1875</v>
      </c>
      <c r="AY461" s="91"/>
      <c r="AZ461" s="215">
        <f t="shared" si="156"/>
        <v>42.1875</v>
      </c>
      <c r="BA461" s="215">
        <f t="shared" si="156"/>
        <v>39.1875</v>
      </c>
      <c r="BB461" s="91"/>
      <c r="BC461" s="400">
        <f t="shared" si="157"/>
        <v>35.1875</v>
      </c>
      <c r="BD461" s="400">
        <f t="shared" si="157"/>
        <v>45.1875</v>
      </c>
    </row>
    <row r="462" spans="42:56" ht="15" x14ac:dyDescent="0.25">
      <c r="AP462" s="91"/>
      <c r="AQ462" s="213">
        <f t="shared" si="149"/>
        <v>69.25</v>
      </c>
      <c r="AR462" s="91"/>
      <c r="AS462" s="214">
        <f t="shared" si="154"/>
        <v>35.875</v>
      </c>
      <c r="AT462" s="214">
        <f t="shared" si="154"/>
        <v>40.25</v>
      </c>
      <c r="AU462" s="135">
        <f t="shared" si="154"/>
        <v>57.25</v>
      </c>
      <c r="AV462" s="91"/>
      <c r="AW462" s="130">
        <f t="shared" si="155"/>
        <v>35.25</v>
      </c>
      <c r="AX462" s="130">
        <f t="shared" si="155"/>
        <v>39.25</v>
      </c>
      <c r="AY462" s="91"/>
      <c r="AZ462" s="215">
        <f t="shared" si="156"/>
        <v>42.25</v>
      </c>
      <c r="BA462" s="215">
        <f t="shared" si="156"/>
        <v>39.25</v>
      </c>
      <c r="BB462" s="91"/>
      <c r="BC462" s="400">
        <f t="shared" si="157"/>
        <v>35.25</v>
      </c>
      <c r="BD462" s="400">
        <f t="shared" si="157"/>
        <v>45.25</v>
      </c>
    </row>
    <row r="463" spans="42:56" ht="15" x14ac:dyDescent="0.25">
      <c r="AP463" s="91"/>
      <c r="AQ463" s="213">
        <f t="shared" si="149"/>
        <v>69.3125</v>
      </c>
      <c r="AR463" s="91"/>
      <c r="AS463" s="214">
        <f t="shared" si="154"/>
        <v>35.9375</v>
      </c>
      <c r="AT463" s="214">
        <f t="shared" si="154"/>
        <v>40.3125</v>
      </c>
      <c r="AU463" s="135">
        <f t="shared" si="154"/>
        <v>57.3125</v>
      </c>
      <c r="AV463" s="91"/>
      <c r="AW463" s="130">
        <f t="shared" si="155"/>
        <v>35.3125</v>
      </c>
      <c r="AX463" s="130">
        <f t="shared" si="155"/>
        <v>39.3125</v>
      </c>
      <c r="AY463" s="91"/>
      <c r="AZ463" s="215">
        <f t="shared" si="156"/>
        <v>42.3125</v>
      </c>
      <c r="BA463" s="215">
        <f t="shared" si="156"/>
        <v>39.3125</v>
      </c>
      <c r="BB463" s="91"/>
      <c r="BC463" s="400">
        <f t="shared" si="157"/>
        <v>35.3125</v>
      </c>
      <c r="BD463" s="400">
        <f t="shared" si="157"/>
        <v>45.3125</v>
      </c>
    </row>
    <row r="464" spans="42:56" ht="15" x14ac:dyDescent="0.25">
      <c r="AP464" s="91"/>
      <c r="AQ464" s="213">
        <f t="shared" si="149"/>
        <v>69.375</v>
      </c>
      <c r="AR464" s="91"/>
      <c r="AS464" s="214">
        <f t="shared" si="154"/>
        <v>36</v>
      </c>
      <c r="AT464" s="214">
        <f t="shared" si="154"/>
        <v>40.375</v>
      </c>
      <c r="AU464" s="135">
        <f t="shared" si="154"/>
        <v>57.375</v>
      </c>
      <c r="AV464" s="91"/>
      <c r="AW464" s="130">
        <f t="shared" si="155"/>
        <v>35.375</v>
      </c>
      <c r="AX464" s="130">
        <f t="shared" si="155"/>
        <v>39.375</v>
      </c>
      <c r="AY464" s="91"/>
      <c r="AZ464" s="215">
        <f t="shared" si="156"/>
        <v>42.375</v>
      </c>
      <c r="BA464" s="215">
        <f t="shared" si="156"/>
        <v>39.375</v>
      </c>
      <c r="BB464" s="91"/>
      <c r="BC464" s="400">
        <f t="shared" si="157"/>
        <v>35.375</v>
      </c>
      <c r="BD464" s="400">
        <f t="shared" si="157"/>
        <v>45.375</v>
      </c>
    </row>
    <row r="465" spans="42:56" ht="15" x14ac:dyDescent="0.25">
      <c r="AP465" s="91"/>
      <c r="AQ465" s="213">
        <f t="shared" si="149"/>
        <v>69.4375</v>
      </c>
      <c r="AR465" s="91"/>
      <c r="AS465" s="214">
        <f t="shared" si="154"/>
        <v>36.0625</v>
      </c>
      <c r="AT465" s="214">
        <f t="shared" si="154"/>
        <v>40.4375</v>
      </c>
      <c r="AU465" s="135">
        <f t="shared" si="154"/>
        <v>57.4375</v>
      </c>
      <c r="AV465" s="91"/>
      <c r="AW465" s="130">
        <f t="shared" si="155"/>
        <v>35.4375</v>
      </c>
      <c r="AX465" s="130">
        <f t="shared" si="155"/>
        <v>39.4375</v>
      </c>
      <c r="AY465" s="91"/>
      <c r="AZ465" s="215">
        <f t="shared" si="156"/>
        <v>42.4375</v>
      </c>
      <c r="BA465" s="215">
        <f t="shared" si="156"/>
        <v>39.4375</v>
      </c>
      <c r="BB465" s="91"/>
      <c r="BC465" s="400">
        <f t="shared" si="157"/>
        <v>35.4375</v>
      </c>
      <c r="BD465" s="400">
        <f t="shared" si="157"/>
        <v>45.4375</v>
      </c>
    </row>
    <row r="466" spans="42:56" ht="15" x14ac:dyDescent="0.25">
      <c r="AP466" s="91"/>
      <c r="AQ466" s="213">
        <f t="shared" si="149"/>
        <v>69.5</v>
      </c>
      <c r="AR466" s="91"/>
      <c r="AS466" s="214">
        <f t="shared" si="154"/>
        <v>36.125</v>
      </c>
      <c r="AT466" s="214">
        <f t="shared" si="154"/>
        <v>40.5</v>
      </c>
      <c r="AU466" s="135">
        <f t="shared" si="154"/>
        <v>57.5</v>
      </c>
      <c r="AV466" s="91"/>
      <c r="AW466" s="130">
        <f t="shared" si="155"/>
        <v>35.5</v>
      </c>
      <c r="AX466" s="130">
        <f t="shared" si="155"/>
        <v>39.5</v>
      </c>
      <c r="AY466" s="91"/>
      <c r="AZ466" s="215">
        <f t="shared" si="156"/>
        <v>42.5</v>
      </c>
      <c r="BA466" s="215">
        <f t="shared" si="156"/>
        <v>39.5</v>
      </c>
      <c r="BB466" s="91"/>
      <c r="BC466" s="400">
        <f t="shared" si="157"/>
        <v>35.5</v>
      </c>
      <c r="BD466" s="400">
        <f t="shared" si="157"/>
        <v>45.5</v>
      </c>
    </row>
    <row r="467" spans="42:56" ht="15" x14ac:dyDescent="0.25">
      <c r="AP467" s="91"/>
      <c r="AQ467" s="213">
        <f t="shared" si="149"/>
        <v>69.5625</v>
      </c>
      <c r="AR467" s="91"/>
      <c r="AS467" s="214">
        <f t="shared" si="154"/>
        <v>36.1875</v>
      </c>
      <c r="AT467" s="214">
        <f t="shared" si="154"/>
        <v>40.5625</v>
      </c>
      <c r="AU467" s="135">
        <f t="shared" si="154"/>
        <v>57.5625</v>
      </c>
      <c r="AV467" s="91"/>
      <c r="AW467" s="130">
        <f t="shared" si="155"/>
        <v>35.5625</v>
      </c>
      <c r="AX467" s="130">
        <f t="shared" si="155"/>
        <v>39.5625</v>
      </c>
      <c r="AY467" s="91"/>
      <c r="AZ467" s="215">
        <f t="shared" si="156"/>
        <v>42.5625</v>
      </c>
      <c r="BA467" s="215">
        <f t="shared" si="156"/>
        <v>39.5625</v>
      </c>
      <c r="BB467" s="91"/>
      <c r="BC467" s="400">
        <f t="shared" si="157"/>
        <v>35.5625</v>
      </c>
      <c r="BD467" s="400">
        <f t="shared" si="157"/>
        <v>45.5625</v>
      </c>
    </row>
    <row r="468" spans="42:56" ht="15" x14ac:dyDescent="0.25">
      <c r="AP468" s="91"/>
      <c r="AQ468" s="213">
        <f t="shared" si="149"/>
        <v>69.625</v>
      </c>
      <c r="AR468" s="91"/>
      <c r="AS468" s="214">
        <f t="shared" si="154"/>
        <v>36.25</v>
      </c>
      <c r="AT468" s="214">
        <f t="shared" si="154"/>
        <v>40.625</v>
      </c>
      <c r="AU468" s="135">
        <f t="shared" si="154"/>
        <v>57.625</v>
      </c>
      <c r="AV468" s="91"/>
      <c r="AW468" s="130">
        <f t="shared" si="155"/>
        <v>35.625</v>
      </c>
      <c r="AX468" s="130">
        <f t="shared" si="155"/>
        <v>39.625</v>
      </c>
      <c r="AY468" s="91"/>
      <c r="AZ468" s="215">
        <f t="shared" si="156"/>
        <v>42.625</v>
      </c>
      <c r="BA468" s="215">
        <f t="shared" si="156"/>
        <v>39.625</v>
      </c>
      <c r="BB468" s="91"/>
      <c r="BC468" s="400">
        <f t="shared" si="157"/>
        <v>35.625</v>
      </c>
      <c r="BD468" s="400">
        <f t="shared" si="157"/>
        <v>45.625</v>
      </c>
    </row>
    <row r="469" spans="42:56" ht="15" x14ac:dyDescent="0.25">
      <c r="AP469" s="91"/>
      <c r="AQ469" s="213">
        <f t="shared" si="149"/>
        <v>69.6875</v>
      </c>
      <c r="AR469" s="91"/>
      <c r="AS469" s="214">
        <f t="shared" si="154"/>
        <v>36.3125</v>
      </c>
      <c r="AT469" s="214">
        <f t="shared" si="154"/>
        <v>40.6875</v>
      </c>
      <c r="AU469" s="135">
        <f t="shared" si="154"/>
        <v>57.6875</v>
      </c>
      <c r="AV469" s="91"/>
      <c r="AW469" s="130">
        <f t="shared" si="155"/>
        <v>35.6875</v>
      </c>
      <c r="AX469" s="130">
        <f t="shared" si="155"/>
        <v>39.6875</v>
      </c>
      <c r="AY469" s="91"/>
      <c r="AZ469" s="215">
        <f t="shared" si="156"/>
        <v>42.6875</v>
      </c>
      <c r="BA469" s="215">
        <f t="shared" si="156"/>
        <v>39.6875</v>
      </c>
      <c r="BB469" s="91"/>
      <c r="BC469" s="400">
        <f t="shared" si="157"/>
        <v>35.6875</v>
      </c>
      <c r="BD469" s="400">
        <f t="shared" si="157"/>
        <v>45.6875</v>
      </c>
    </row>
    <row r="470" spans="42:56" ht="15" x14ac:dyDescent="0.25">
      <c r="AP470" s="91"/>
      <c r="AQ470" s="213">
        <f t="shared" si="149"/>
        <v>69.75</v>
      </c>
      <c r="AR470" s="91"/>
      <c r="AS470" s="214">
        <f t="shared" si="154"/>
        <v>36.375</v>
      </c>
      <c r="AT470" s="214">
        <f t="shared" si="154"/>
        <v>40.75</v>
      </c>
      <c r="AU470" s="135">
        <f t="shared" si="154"/>
        <v>57.75</v>
      </c>
      <c r="AV470" s="91"/>
      <c r="AW470" s="130">
        <f t="shared" si="155"/>
        <v>35.75</v>
      </c>
      <c r="AX470" s="130">
        <f t="shared" si="155"/>
        <v>39.75</v>
      </c>
      <c r="AY470" s="91"/>
      <c r="AZ470" s="215">
        <f t="shared" si="156"/>
        <v>42.75</v>
      </c>
      <c r="BA470" s="215">
        <f t="shared" si="156"/>
        <v>39.75</v>
      </c>
      <c r="BB470" s="91"/>
      <c r="BC470" s="400">
        <f t="shared" si="157"/>
        <v>35.75</v>
      </c>
      <c r="BD470" s="400">
        <f t="shared" si="157"/>
        <v>45.75</v>
      </c>
    </row>
    <row r="471" spans="42:56" ht="15" x14ac:dyDescent="0.25">
      <c r="AP471" s="91"/>
      <c r="AQ471" s="213">
        <f t="shared" si="149"/>
        <v>69.8125</v>
      </c>
      <c r="AR471" s="91"/>
      <c r="AS471" s="214">
        <f t="shared" si="154"/>
        <v>36.4375</v>
      </c>
      <c r="AT471" s="214">
        <f t="shared" si="154"/>
        <v>40.8125</v>
      </c>
      <c r="AU471" s="135">
        <f t="shared" si="154"/>
        <v>57.8125</v>
      </c>
      <c r="AV471" s="91"/>
      <c r="AW471" s="130">
        <f t="shared" si="155"/>
        <v>35.8125</v>
      </c>
      <c r="AX471" s="130">
        <f t="shared" si="155"/>
        <v>39.8125</v>
      </c>
      <c r="AY471" s="91"/>
      <c r="AZ471" s="215">
        <f t="shared" si="156"/>
        <v>42.8125</v>
      </c>
      <c r="BA471" s="215">
        <f t="shared" si="156"/>
        <v>39.8125</v>
      </c>
      <c r="BB471" s="91"/>
      <c r="BC471" s="400">
        <f t="shared" si="157"/>
        <v>35.8125</v>
      </c>
      <c r="BD471" s="400">
        <f t="shared" si="157"/>
        <v>45.8125</v>
      </c>
    </row>
    <row r="472" spans="42:56" ht="15" x14ac:dyDescent="0.25">
      <c r="AP472" s="91"/>
      <c r="AQ472" s="213">
        <f t="shared" si="149"/>
        <v>69.875</v>
      </c>
      <c r="AR472" s="91"/>
      <c r="AS472" s="214">
        <f t="shared" si="154"/>
        <v>36.5</v>
      </c>
      <c r="AT472" s="214">
        <f t="shared" si="154"/>
        <v>40.875</v>
      </c>
      <c r="AU472" s="135">
        <f t="shared" si="154"/>
        <v>57.875</v>
      </c>
      <c r="AV472" s="91"/>
      <c r="AW472" s="130">
        <f t="shared" si="155"/>
        <v>35.875</v>
      </c>
      <c r="AX472" s="130">
        <f t="shared" si="155"/>
        <v>39.875</v>
      </c>
      <c r="AY472" s="91"/>
      <c r="AZ472" s="215">
        <f t="shared" si="156"/>
        <v>42.875</v>
      </c>
      <c r="BA472" s="215">
        <f t="shared" si="156"/>
        <v>39.875</v>
      </c>
      <c r="BB472" s="91"/>
      <c r="BC472" s="400">
        <f t="shared" si="157"/>
        <v>35.875</v>
      </c>
      <c r="BD472" s="400">
        <f t="shared" si="157"/>
        <v>45.875</v>
      </c>
    </row>
    <row r="473" spans="42:56" ht="15" x14ac:dyDescent="0.25">
      <c r="AP473" s="91"/>
      <c r="AQ473" s="213">
        <f t="shared" si="149"/>
        <v>69.9375</v>
      </c>
      <c r="AR473" s="91"/>
      <c r="AS473" s="214">
        <f t="shared" si="154"/>
        <v>36.5625</v>
      </c>
      <c r="AT473" s="214">
        <f t="shared" si="154"/>
        <v>40.9375</v>
      </c>
      <c r="AU473" s="135">
        <f t="shared" si="154"/>
        <v>57.9375</v>
      </c>
      <c r="AV473" s="91"/>
      <c r="AW473" s="130">
        <f t="shared" si="155"/>
        <v>35.9375</v>
      </c>
      <c r="AX473" s="130">
        <f t="shared" si="155"/>
        <v>39.9375</v>
      </c>
      <c r="AY473" s="91"/>
      <c r="AZ473" s="215">
        <f t="shared" si="156"/>
        <v>42.9375</v>
      </c>
      <c r="BA473" s="215">
        <f t="shared" si="156"/>
        <v>39.9375</v>
      </c>
      <c r="BB473" s="91"/>
      <c r="BC473" s="400">
        <f t="shared" si="157"/>
        <v>35.9375</v>
      </c>
      <c r="BD473" s="400">
        <f t="shared" si="157"/>
        <v>45.9375</v>
      </c>
    </row>
    <row r="474" spans="42:56" ht="15" x14ac:dyDescent="0.25">
      <c r="AP474" s="91"/>
      <c r="AQ474" s="213">
        <f t="shared" si="149"/>
        <v>70</v>
      </c>
      <c r="AR474" s="91"/>
      <c r="AS474" s="214">
        <f t="shared" si="154"/>
        <v>36.625</v>
      </c>
      <c r="AT474" s="214">
        <f t="shared" si="154"/>
        <v>41</v>
      </c>
      <c r="AU474" s="135">
        <f t="shared" si="154"/>
        <v>58</v>
      </c>
      <c r="AV474" s="91"/>
      <c r="AW474" s="130">
        <f t="shared" si="155"/>
        <v>36</v>
      </c>
      <c r="AX474" s="130">
        <f t="shared" si="155"/>
        <v>40</v>
      </c>
      <c r="AY474" s="91"/>
      <c r="AZ474" s="215">
        <f t="shared" si="156"/>
        <v>43</v>
      </c>
      <c r="BA474" s="215">
        <f t="shared" si="156"/>
        <v>40</v>
      </c>
      <c r="BB474" s="91"/>
      <c r="BC474" s="400">
        <f t="shared" si="157"/>
        <v>36</v>
      </c>
      <c r="BD474" s="400">
        <f t="shared" si="157"/>
        <v>46</v>
      </c>
    </row>
    <row r="475" spans="42:56" ht="15" x14ac:dyDescent="0.25">
      <c r="AP475" s="91"/>
      <c r="AQ475" s="213">
        <f t="shared" si="149"/>
        <v>70.0625</v>
      </c>
      <c r="AR475" s="91"/>
      <c r="AS475" s="214">
        <f t="shared" ref="AS475:AU490" si="158">AS474+0.0625</f>
        <v>36.6875</v>
      </c>
      <c r="AT475" s="214">
        <f t="shared" si="158"/>
        <v>41.0625</v>
      </c>
      <c r="AU475" s="135">
        <f t="shared" si="158"/>
        <v>58.0625</v>
      </c>
      <c r="AV475" s="91"/>
      <c r="AW475" s="130">
        <f t="shared" ref="AW475:AX490" si="159">AW474+0.0625</f>
        <v>36.0625</v>
      </c>
      <c r="AX475" s="130">
        <f t="shared" si="159"/>
        <v>40.0625</v>
      </c>
      <c r="AY475" s="91"/>
      <c r="AZ475" s="215">
        <f t="shared" ref="AZ475:AZ538" si="160">AZ474+0.0625</f>
        <v>43.0625</v>
      </c>
      <c r="BA475" s="91"/>
      <c r="BB475" s="91"/>
      <c r="BC475" s="91"/>
      <c r="BD475" s="400">
        <f t="shared" ref="BD475:BD538" si="161">BD474+0.0625</f>
        <v>46.0625</v>
      </c>
    </row>
    <row r="476" spans="42:56" ht="15" x14ac:dyDescent="0.25">
      <c r="AP476" s="91"/>
      <c r="AQ476" s="213">
        <f t="shared" si="149"/>
        <v>70.125</v>
      </c>
      <c r="AR476" s="91"/>
      <c r="AS476" s="214">
        <f t="shared" si="158"/>
        <v>36.75</v>
      </c>
      <c r="AT476" s="214">
        <f t="shared" si="158"/>
        <v>41.125</v>
      </c>
      <c r="AU476" s="135">
        <f t="shared" si="158"/>
        <v>58.125</v>
      </c>
      <c r="AV476" s="91"/>
      <c r="AW476" s="130">
        <f t="shared" si="159"/>
        <v>36.125</v>
      </c>
      <c r="AX476" s="130">
        <f t="shared" si="159"/>
        <v>40.125</v>
      </c>
      <c r="AY476" s="91"/>
      <c r="AZ476" s="215">
        <f t="shared" si="160"/>
        <v>43.125</v>
      </c>
      <c r="BA476" s="91"/>
      <c r="BB476" s="91"/>
      <c r="BC476" s="91"/>
      <c r="BD476" s="400">
        <f t="shared" si="161"/>
        <v>46.125</v>
      </c>
    </row>
    <row r="477" spans="42:56" ht="15" x14ac:dyDescent="0.25">
      <c r="AP477" s="91"/>
      <c r="AQ477" s="213">
        <f t="shared" si="149"/>
        <v>70.1875</v>
      </c>
      <c r="AR477" s="91"/>
      <c r="AS477" s="214">
        <f t="shared" si="158"/>
        <v>36.8125</v>
      </c>
      <c r="AT477" s="214">
        <f t="shared" si="158"/>
        <v>41.1875</v>
      </c>
      <c r="AU477" s="135">
        <f t="shared" si="158"/>
        <v>58.1875</v>
      </c>
      <c r="AV477" s="91"/>
      <c r="AW477" s="130">
        <f t="shared" si="159"/>
        <v>36.1875</v>
      </c>
      <c r="AX477" s="130">
        <f t="shared" si="159"/>
        <v>40.1875</v>
      </c>
      <c r="AY477" s="91"/>
      <c r="AZ477" s="215">
        <f t="shared" si="160"/>
        <v>43.1875</v>
      </c>
      <c r="BA477" s="91"/>
      <c r="BB477" s="91"/>
      <c r="BC477" s="91"/>
      <c r="BD477" s="400">
        <f t="shared" si="161"/>
        <v>46.1875</v>
      </c>
    </row>
    <row r="478" spans="42:56" ht="15" x14ac:dyDescent="0.25">
      <c r="AP478" s="91"/>
      <c r="AQ478" s="213">
        <f t="shared" si="149"/>
        <v>70.25</v>
      </c>
      <c r="AR478" s="91"/>
      <c r="AS478" s="214">
        <f t="shared" si="158"/>
        <v>36.875</v>
      </c>
      <c r="AT478" s="214">
        <f t="shared" si="158"/>
        <v>41.25</v>
      </c>
      <c r="AU478" s="135">
        <f t="shared" si="158"/>
        <v>58.25</v>
      </c>
      <c r="AV478" s="91"/>
      <c r="AW478" s="130">
        <f t="shared" si="159"/>
        <v>36.25</v>
      </c>
      <c r="AX478" s="130">
        <f t="shared" si="159"/>
        <v>40.25</v>
      </c>
      <c r="AY478" s="91"/>
      <c r="AZ478" s="215">
        <f t="shared" si="160"/>
        <v>43.25</v>
      </c>
      <c r="BA478" s="91"/>
      <c r="BB478" s="91"/>
      <c r="BC478" s="91"/>
      <c r="BD478" s="400">
        <f t="shared" si="161"/>
        <v>46.25</v>
      </c>
    </row>
    <row r="479" spans="42:56" ht="15" x14ac:dyDescent="0.25">
      <c r="AP479" s="91"/>
      <c r="AQ479" s="213">
        <f t="shared" si="149"/>
        <v>70.3125</v>
      </c>
      <c r="AR479" s="91"/>
      <c r="AS479" s="214">
        <f t="shared" si="158"/>
        <v>36.9375</v>
      </c>
      <c r="AT479" s="214">
        <f t="shared" si="158"/>
        <v>41.3125</v>
      </c>
      <c r="AU479" s="135">
        <f t="shared" si="158"/>
        <v>58.3125</v>
      </c>
      <c r="AV479" s="91"/>
      <c r="AW479" s="130">
        <f t="shared" si="159"/>
        <v>36.3125</v>
      </c>
      <c r="AX479" s="130">
        <f t="shared" si="159"/>
        <v>40.3125</v>
      </c>
      <c r="AY479" s="91"/>
      <c r="AZ479" s="215">
        <f t="shared" si="160"/>
        <v>43.3125</v>
      </c>
      <c r="BA479" s="91"/>
      <c r="BB479" s="91"/>
      <c r="BC479" s="91"/>
      <c r="BD479" s="400">
        <f t="shared" si="161"/>
        <v>46.3125</v>
      </c>
    </row>
    <row r="480" spans="42:56" ht="15" x14ac:dyDescent="0.25">
      <c r="AP480" s="91"/>
      <c r="AQ480" s="213">
        <f t="shared" si="149"/>
        <v>70.375</v>
      </c>
      <c r="AR480" s="91"/>
      <c r="AS480" s="214">
        <f t="shared" si="158"/>
        <v>37</v>
      </c>
      <c r="AT480" s="214">
        <f t="shared" si="158"/>
        <v>41.375</v>
      </c>
      <c r="AU480" s="135">
        <f t="shared" si="158"/>
        <v>58.375</v>
      </c>
      <c r="AV480" s="91"/>
      <c r="AW480" s="130">
        <f t="shared" si="159"/>
        <v>36.375</v>
      </c>
      <c r="AX480" s="130">
        <f t="shared" si="159"/>
        <v>40.375</v>
      </c>
      <c r="AY480" s="91"/>
      <c r="AZ480" s="215">
        <f t="shared" si="160"/>
        <v>43.375</v>
      </c>
      <c r="BA480" s="91"/>
      <c r="BB480" s="91"/>
      <c r="BC480" s="91"/>
      <c r="BD480" s="400">
        <f t="shared" si="161"/>
        <v>46.375</v>
      </c>
    </row>
    <row r="481" spans="42:56" ht="15" x14ac:dyDescent="0.25">
      <c r="AP481" s="91"/>
      <c r="AQ481" s="213">
        <f t="shared" si="149"/>
        <v>70.4375</v>
      </c>
      <c r="AR481" s="91"/>
      <c r="AS481" s="214">
        <f t="shared" si="158"/>
        <v>37.0625</v>
      </c>
      <c r="AT481" s="214">
        <f t="shared" si="158"/>
        <v>41.4375</v>
      </c>
      <c r="AU481" s="135">
        <f t="shared" si="158"/>
        <v>58.4375</v>
      </c>
      <c r="AV481" s="91"/>
      <c r="AW481" s="130">
        <f t="shared" si="159"/>
        <v>36.4375</v>
      </c>
      <c r="AX481" s="130">
        <f t="shared" si="159"/>
        <v>40.4375</v>
      </c>
      <c r="AY481" s="91"/>
      <c r="AZ481" s="215">
        <f t="shared" si="160"/>
        <v>43.4375</v>
      </c>
      <c r="BA481" s="91"/>
      <c r="BB481" s="91"/>
      <c r="BC481" s="91"/>
      <c r="BD481" s="400">
        <f t="shared" si="161"/>
        <v>46.4375</v>
      </c>
    </row>
    <row r="482" spans="42:56" ht="15" x14ac:dyDescent="0.25">
      <c r="AP482" s="91"/>
      <c r="AQ482" s="213">
        <f t="shared" si="149"/>
        <v>70.5</v>
      </c>
      <c r="AR482" s="91"/>
      <c r="AS482" s="214">
        <f t="shared" si="158"/>
        <v>37.125</v>
      </c>
      <c r="AT482" s="214">
        <f t="shared" si="158"/>
        <v>41.5</v>
      </c>
      <c r="AU482" s="135">
        <f t="shared" si="158"/>
        <v>58.5</v>
      </c>
      <c r="AV482" s="91"/>
      <c r="AW482" s="130">
        <f t="shared" si="159"/>
        <v>36.5</v>
      </c>
      <c r="AX482" s="130">
        <f t="shared" si="159"/>
        <v>40.5</v>
      </c>
      <c r="AY482" s="91"/>
      <c r="AZ482" s="215">
        <f t="shared" si="160"/>
        <v>43.5</v>
      </c>
      <c r="BA482" s="91"/>
      <c r="BB482" s="91"/>
      <c r="BC482" s="91"/>
      <c r="BD482" s="400">
        <f t="shared" si="161"/>
        <v>46.5</v>
      </c>
    </row>
    <row r="483" spans="42:56" ht="15" x14ac:dyDescent="0.25">
      <c r="AP483" s="91"/>
      <c r="AQ483" s="213">
        <f t="shared" si="149"/>
        <v>70.5625</v>
      </c>
      <c r="AR483" s="91"/>
      <c r="AS483" s="214">
        <f t="shared" si="158"/>
        <v>37.1875</v>
      </c>
      <c r="AT483" s="214">
        <f t="shared" si="158"/>
        <v>41.5625</v>
      </c>
      <c r="AU483" s="135">
        <f t="shared" si="158"/>
        <v>58.5625</v>
      </c>
      <c r="AV483" s="91"/>
      <c r="AW483" s="130">
        <f t="shared" si="159"/>
        <v>36.5625</v>
      </c>
      <c r="AX483" s="130">
        <f t="shared" si="159"/>
        <v>40.5625</v>
      </c>
      <c r="AY483" s="91"/>
      <c r="AZ483" s="215">
        <f t="shared" si="160"/>
        <v>43.5625</v>
      </c>
      <c r="BA483" s="91"/>
      <c r="BB483" s="91"/>
      <c r="BC483" s="91"/>
      <c r="BD483" s="400">
        <f t="shared" si="161"/>
        <v>46.5625</v>
      </c>
    </row>
    <row r="484" spans="42:56" ht="15" x14ac:dyDescent="0.25">
      <c r="AP484" s="91"/>
      <c r="AQ484" s="213">
        <f t="shared" si="149"/>
        <v>70.625</v>
      </c>
      <c r="AR484" s="91"/>
      <c r="AS484" s="214">
        <f t="shared" si="158"/>
        <v>37.25</v>
      </c>
      <c r="AT484" s="214">
        <f t="shared" si="158"/>
        <v>41.625</v>
      </c>
      <c r="AU484" s="135">
        <f t="shared" si="158"/>
        <v>58.625</v>
      </c>
      <c r="AV484" s="91"/>
      <c r="AW484" s="130">
        <f t="shared" si="159"/>
        <v>36.625</v>
      </c>
      <c r="AX484" s="130">
        <f t="shared" si="159"/>
        <v>40.625</v>
      </c>
      <c r="AY484" s="91"/>
      <c r="AZ484" s="215">
        <f t="shared" si="160"/>
        <v>43.625</v>
      </c>
      <c r="BA484" s="91"/>
      <c r="BB484" s="91"/>
      <c r="BC484" s="91"/>
      <c r="BD484" s="400">
        <f t="shared" si="161"/>
        <v>46.625</v>
      </c>
    </row>
    <row r="485" spans="42:56" ht="15" x14ac:dyDescent="0.25">
      <c r="AP485" s="91"/>
      <c r="AQ485" s="213">
        <f t="shared" si="149"/>
        <v>70.6875</v>
      </c>
      <c r="AR485" s="91"/>
      <c r="AS485" s="214">
        <f t="shared" si="158"/>
        <v>37.3125</v>
      </c>
      <c r="AT485" s="214">
        <f t="shared" si="158"/>
        <v>41.6875</v>
      </c>
      <c r="AU485" s="135">
        <f t="shared" si="158"/>
        <v>58.6875</v>
      </c>
      <c r="AV485" s="91"/>
      <c r="AW485" s="130">
        <f t="shared" si="159"/>
        <v>36.6875</v>
      </c>
      <c r="AX485" s="130">
        <f t="shared" si="159"/>
        <v>40.6875</v>
      </c>
      <c r="AY485" s="91"/>
      <c r="AZ485" s="215">
        <f t="shared" si="160"/>
        <v>43.6875</v>
      </c>
      <c r="BA485" s="91"/>
      <c r="BB485" s="91"/>
      <c r="BC485" s="91"/>
      <c r="BD485" s="400">
        <f t="shared" si="161"/>
        <v>46.6875</v>
      </c>
    </row>
    <row r="486" spans="42:56" ht="15" x14ac:dyDescent="0.25">
      <c r="AP486" s="91"/>
      <c r="AQ486" s="213">
        <f t="shared" si="149"/>
        <v>70.75</v>
      </c>
      <c r="AR486" s="91"/>
      <c r="AS486" s="214">
        <f t="shared" si="158"/>
        <v>37.375</v>
      </c>
      <c r="AT486" s="214">
        <f t="shared" si="158"/>
        <v>41.75</v>
      </c>
      <c r="AU486" s="135">
        <f t="shared" si="158"/>
        <v>58.75</v>
      </c>
      <c r="AV486" s="91"/>
      <c r="AW486" s="130">
        <f t="shared" si="159"/>
        <v>36.75</v>
      </c>
      <c r="AX486" s="130">
        <f t="shared" si="159"/>
        <v>40.75</v>
      </c>
      <c r="AY486" s="91"/>
      <c r="AZ486" s="215">
        <f t="shared" si="160"/>
        <v>43.75</v>
      </c>
      <c r="BA486" s="91"/>
      <c r="BB486" s="91"/>
      <c r="BC486" s="91"/>
      <c r="BD486" s="400">
        <f t="shared" si="161"/>
        <v>46.75</v>
      </c>
    </row>
    <row r="487" spans="42:56" ht="15" x14ac:dyDescent="0.25">
      <c r="AP487" s="91"/>
      <c r="AQ487" s="213">
        <f t="shared" si="149"/>
        <v>70.8125</v>
      </c>
      <c r="AR487" s="91"/>
      <c r="AS487" s="214">
        <f t="shared" si="158"/>
        <v>37.4375</v>
      </c>
      <c r="AT487" s="214">
        <f t="shared" si="158"/>
        <v>41.8125</v>
      </c>
      <c r="AU487" s="135">
        <f t="shared" si="158"/>
        <v>58.8125</v>
      </c>
      <c r="AV487" s="91"/>
      <c r="AW487" s="130">
        <f t="shared" si="159"/>
        <v>36.8125</v>
      </c>
      <c r="AX487" s="130">
        <f t="shared" si="159"/>
        <v>40.8125</v>
      </c>
      <c r="AY487" s="91"/>
      <c r="AZ487" s="215">
        <f t="shared" si="160"/>
        <v>43.8125</v>
      </c>
      <c r="BA487" s="91"/>
      <c r="BB487" s="91"/>
      <c r="BC487" s="91"/>
      <c r="BD487" s="400">
        <f t="shared" si="161"/>
        <v>46.8125</v>
      </c>
    </row>
    <row r="488" spans="42:56" ht="15" x14ac:dyDescent="0.25">
      <c r="AP488" s="91"/>
      <c r="AQ488" s="213">
        <f t="shared" si="149"/>
        <v>70.875</v>
      </c>
      <c r="AR488" s="91"/>
      <c r="AS488" s="214">
        <f t="shared" si="158"/>
        <v>37.5</v>
      </c>
      <c r="AT488" s="214">
        <f t="shared" si="158"/>
        <v>41.875</v>
      </c>
      <c r="AU488" s="135">
        <f t="shared" si="158"/>
        <v>58.875</v>
      </c>
      <c r="AV488" s="91"/>
      <c r="AW488" s="130">
        <f t="shared" si="159"/>
        <v>36.875</v>
      </c>
      <c r="AX488" s="130">
        <f t="shared" si="159"/>
        <v>40.875</v>
      </c>
      <c r="AY488" s="91"/>
      <c r="AZ488" s="215">
        <f t="shared" si="160"/>
        <v>43.875</v>
      </c>
      <c r="BA488" s="91"/>
      <c r="BB488" s="91"/>
      <c r="BC488" s="91"/>
      <c r="BD488" s="400">
        <f t="shared" si="161"/>
        <v>46.875</v>
      </c>
    </row>
    <row r="489" spans="42:56" ht="15" x14ac:dyDescent="0.25">
      <c r="AP489" s="91"/>
      <c r="AQ489" s="213">
        <f t="shared" si="149"/>
        <v>70.9375</v>
      </c>
      <c r="AR489" s="91"/>
      <c r="AS489" s="214">
        <f t="shared" si="158"/>
        <v>37.5625</v>
      </c>
      <c r="AT489" s="214">
        <f t="shared" si="158"/>
        <v>41.9375</v>
      </c>
      <c r="AU489" s="135">
        <f t="shared" si="158"/>
        <v>58.9375</v>
      </c>
      <c r="AV489" s="91"/>
      <c r="AW489" s="130">
        <f t="shared" si="159"/>
        <v>36.9375</v>
      </c>
      <c r="AX489" s="130">
        <f t="shared" si="159"/>
        <v>40.9375</v>
      </c>
      <c r="AY489" s="91"/>
      <c r="AZ489" s="215">
        <f t="shared" si="160"/>
        <v>43.9375</v>
      </c>
      <c r="BA489" s="91"/>
      <c r="BB489" s="91"/>
      <c r="BC489" s="91"/>
      <c r="BD489" s="400">
        <f t="shared" si="161"/>
        <v>46.9375</v>
      </c>
    </row>
    <row r="490" spans="42:56" ht="15" x14ac:dyDescent="0.25">
      <c r="AP490" s="91"/>
      <c r="AQ490" s="213">
        <f t="shared" si="149"/>
        <v>71</v>
      </c>
      <c r="AR490" s="91"/>
      <c r="AS490" s="214">
        <f t="shared" si="158"/>
        <v>37.625</v>
      </c>
      <c r="AT490" s="214">
        <f t="shared" si="158"/>
        <v>42</v>
      </c>
      <c r="AU490" s="135">
        <f t="shared" si="158"/>
        <v>59</v>
      </c>
      <c r="AV490" s="91"/>
      <c r="AW490" s="130">
        <f t="shared" si="159"/>
        <v>37</v>
      </c>
      <c r="AX490" s="130">
        <f t="shared" si="159"/>
        <v>41</v>
      </c>
      <c r="AY490" s="91"/>
      <c r="AZ490" s="215">
        <f t="shared" si="160"/>
        <v>44</v>
      </c>
      <c r="BA490" s="91"/>
      <c r="BB490" s="91"/>
      <c r="BC490" s="91"/>
      <c r="BD490" s="400">
        <f t="shared" si="161"/>
        <v>47</v>
      </c>
    </row>
    <row r="491" spans="42:56" ht="15" x14ac:dyDescent="0.25">
      <c r="AP491" s="91"/>
      <c r="AQ491" s="213">
        <f t="shared" si="149"/>
        <v>71.0625</v>
      </c>
      <c r="AR491" s="91"/>
      <c r="AS491" s="214">
        <f t="shared" ref="AS491:AU506" si="162">AS490+0.0625</f>
        <v>37.6875</v>
      </c>
      <c r="AT491" s="214">
        <f t="shared" si="162"/>
        <v>42.0625</v>
      </c>
      <c r="AU491" s="135">
        <f t="shared" si="162"/>
        <v>59.0625</v>
      </c>
      <c r="AV491" s="91"/>
      <c r="AW491" s="130">
        <f t="shared" ref="AW491:AX506" si="163">AW490+0.0625</f>
        <v>37.0625</v>
      </c>
      <c r="AX491" s="130">
        <f t="shared" si="163"/>
        <v>41.0625</v>
      </c>
      <c r="AY491" s="91"/>
      <c r="AZ491" s="215">
        <f t="shared" si="160"/>
        <v>44.0625</v>
      </c>
      <c r="BA491" s="91"/>
      <c r="BB491" s="91"/>
      <c r="BC491" s="91"/>
      <c r="BD491" s="400">
        <f t="shared" si="161"/>
        <v>47.0625</v>
      </c>
    </row>
    <row r="492" spans="42:56" ht="15" x14ac:dyDescent="0.25">
      <c r="AP492" s="91"/>
      <c r="AQ492" s="213">
        <f t="shared" si="149"/>
        <v>71.125</v>
      </c>
      <c r="AR492" s="91"/>
      <c r="AS492" s="214">
        <f t="shared" si="162"/>
        <v>37.75</v>
      </c>
      <c r="AT492" s="214">
        <f t="shared" si="162"/>
        <v>42.125</v>
      </c>
      <c r="AU492" s="135">
        <f t="shared" si="162"/>
        <v>59.125</v>
      </c>
      <c r="AV492" s="91"/>
      <c r="AW492" s="130">
        <f t="shared" si="163"/>
        <v>37.125</v>
      </c>
      <c r="AX492" s="130">
        <f t="shared" si="163"/>
        <v>41.125</v>
      </c>
      <c r="AY492" s="91"/>
      <c r="AZ492" s="215">
        <f t="shared" si="160"/>
        <v>44.125</v>
      </c>
      <c r="BA492" s="91"/>
      <c r="BB492" s="91"/>
      <c r="BC492" s="91"/>
      <c r="BD492" s="400">
        <f t="shared" si="161"/>
        <v>47.125</v>
      </c>
    </row>
    <row r="493" spans="42:56" ht="15" x14ac:dyDescent="0.25">
      <c r="AP493" s="91"/>
      <c r="AQ493" s="213">
        <f t="shared" si="149"/>
        <v>71.1875</v>
      </c>
      <c r="AR493" s="91"/>
      <c r="AS493" s="214">
        <f t="shared" si="162"/>
        <v>37.8125</v>
      </c>
      <c r="AT493" s="214">
        <f t="shared" si="162"/>
        <v>42.1875</v>
      </c>
      <c r="AU493" s="135">
        <f t="shared" si="162"/>
        <v>59.1875</v>
      </c>
      <c r="AV493" s="91"/>
      <c r="AW493" s="130">
        <f t="shared" si="163"/>
        <v>37.1875</v>
      </c>
      <c r="AX493" s="130">
        <f t="shared" si="163"/>
        <v>41.1875</v>
      </c>
      <c r="AY493" s="91"/>
      <c r="AZ493" s="215">
        <f t="shared" si="160"/>
        <v>44.1875</v>
      </c>
      <c r="BA493" s="91"/>
      <c r="BB493" s="91"/>
      <c r="BC493" s="91"/>
      <c r="BD493" s="400">
        <f t="shared" si="161"/>
        <v>47.1875</v>
      </c>
    </row>
    <row r="494" spans="42:56" ht="15" x14ac:dyDescent="0.25">
      <c r="AP494" s="91"/>
      <c r="AQ494" s="213">
        <f t="shared" si="149"/>
        <v>71.25</v>
      </c>
      <c r="AR494" s="91"/>
      <c r="AS494" s="214">
        <f t="shared" si="162"/>
        <v>37.875</v>
      </c>
      <c r="AT494" s="214">
        <f t="shared" si="162"/>
        <v>42.25</v>
      </c>
      <c r="AU494" s="135">
        <f t="shared" si="162"/>
        <v>59.25</v>
      </c>
      <c r="AV494" s="91"/>
      <c r="AW494" s="130">
        <f t="shared" si="163"/>
        <v>37.25</v>
      </c>
      <c r="AX494" s="130">
        <f t="shared" si="163"/>
        <v>41.25</v>
      </c>
      <c r="AY494" s="91"/>
      <c r="AZ494" s="215">
        <f t="shared" si="160"/>
        <v>44.25</v>
      </c>
      <c r="BA494" s="91"/>
      <c r="BB494" s="91"/>
      <c r="BC494" s="91"/>
      <c r="BD494" s="400">
        <f t="shared" si="161"/>
        <v>47.25</v>
      </c>
    </row>
    <row r="495" spans="42:56" ht="15" x14ac:dyDescent="0.25">
      <c r="AP495" s="91"/>
      <c r="AQ495" s="213">
        <f t="shared" si="149"/>
        <v>71.3125</v>
      </c>
      <c r="AR495" s="91"/>
      <c r="AS495" s="214">
        <f t="shared" si="162"/>
        <v>37.9375</v>
      </c>
      <c r="AT495" s="214">
        <f t="shared" si="162"/>
        <v>42.3125</v>
      </c>
      <c r="AU495" s="135">
        <f t="shared" si="162"/>
        <v>59.3125</v>
      </c>
      <c r="AV495" s="91"/>
      <c r="AW495" s="130">
        <f t="shared" si="163"/>
        <v>37.3125</v>
      </c>
      <c r="AX495" s="130">
        <f t="shared" si="163"/>
        <v>41.3125</v>
      </c>
      <c r="AY495" s="91"/>
      <c r="AZ495" s="215">
        <f t="shared" si="160"/>
        <v>44.3125</v>
      </c>
      <c r="BA495" s="91"/>
      <c r="BB495" s="91"/>
      <c r="BC495" s="91"/>
      <c r="BD495" s="400">
        <f t="shared" si="161"/>
        <v>47.3125</v>
      </c>
    </row>
    <row r="496" spans="42:56" ht="15" x14ac:dyDescent="0.25">
      <c r="AP496" s="91"/>
      <c r="AQ496" s="213">
        <f t="shared" si="149"/>
        <v>71.375</v>
      </c>
      <c r="AR496" s="91"/>
      <c r="AS496" s="214">
        <f t="shared" si="162"/>
        <v>38</v>
      </c>
      <c r="AT496" s="214">
        <f t="shared" si="162"/>
        <v>42.375</v>
      </c>
      <c r="AU496" s="135">
        <f t="shared" si="162"/>
        <v>59.375</v>
      </c>
      <c r="AV496" s="91"/>
      <c r="AW496" s="130">
        <f t="shared" si="163"/>
        <v>37.375</v>
      </c>
      <c r="AX496" s="130">
        <f t="shared" si="163"/>
        <v>41.375</v>
      </c>
      <c r="AY496" s="91"/>
      <c r="AZ496" s="215">
        <f t="shared" si="160"/>
        <v>44.375</v>
      </c>
      <c r="BA496" s="91"/>
      <c r="BB496" s="91"/>
      <c r="BC496" s="91"/>
      <c r="BD496" s="400">
        <f t="shared" si="161"/>
        <v>47.375</v>
      </c>
    </row>
    <row r="497" spans="42:56" ht="15" x14ac:dyDescent="0.25">
      <c r="AP497" s="91"/>
      <c r="AQ497" s="213">
        <f t="shared" si="149"/>
        <v>71.4375</v>
      </c>
      <c r="AR497" s="91"/>
      <c r="AS497" s="214">
        <f t="shared" si="162"/>
        <v>38.0625</v>
      </c>
      <c r="AT497" s="214">
        <f t="shared" si="162"/>
        <v>42.4375</v>
      </c>
      <c r="AU497" s="135">
        <f t="shared" si="162"/>
        <v>59.4375</v>
      </c>
      <c r="AV497" s="91"/>
      <c r="AW497" s="130">
        <f t="shared" si="163"/>
        <v>37.4375</v>
      </c>
      <c r="AX497" s="130">
        <f t="shared" si="163"/>
        <v>41.4375</v>
      </c>
      <c r="AY497" s="91"/>
      <c r="AZ497" s="215">
        <f t="shared" si="160"/>
        <v>44.4375</v>
      </c>
      <c r="BA497" s="91"/>
      <c r="BB497" s="91"/>
      <c r="BC497" s="91"/>
      <c r="BD497" s="400">
        <f t="shared" si="161"/>
        <v>47.4375</v>
      </c>
    </row>
    <row r="498" spans="42:56" ht="15" x14ac:dyDescent="0.25">
      <c r="AP498" s="91"/>
      <c r="AQ498" s="213">
        <f t="shared" si="149"/>
        <v>71.5</v>
      </c>
      <c r="AR498" s="91"/>
      <c r="AS498" s="214">
        <f t="shared" si="162"/>
        <v>38.125</v>
      </c>
      <c r="AT498" s="214">
        <f t="shared" si="162"/>
        <v>42.5</v>
      </c>
      <c r="AU498" s="135">
        <f t="shared" si="162"/>
        <v>59.5</v>
      </c>
      <c r="AV498" s="91"/>
      <c r="AW498" s="130">
        <f t="shared" si="163"/>
        <v>37.5</v>
      </c>
      <c r="AX498" s="130">
        <f t="shared" si="163"/>
        <v>41.5</v>
      </c>
      <c r="AY498" s="91"/>
      <c r="AZ498" s="215">
        <f t="shared" si="160"/>
        <v>44.5</v>
      </c>
      <c r="BA498" s="91"/>
      <c r="BB498" s="91"/>
      <c r="BC498" s="91"/>
      <c r="BD498" s="400">
        <f t="shared" si="161"/>
        <v>47.5</v>
      </c>
    </row>
    <row r="499" spans="42:56" ht="15" x14ac:dyDescent="0.25">
      <c r="AP499" s="91"/>
      <c r="AQ499" s="213">
        <f t="shared" si="149"/>
        <v>71.5625</v>
      </c>
      <c r="AR499" s="91"/>
      <c r="AS499" s="214">
        <f t="shared" si="162"/>
        <v>38.1875</v>
      </c>
      <c r="AT499" s="214">
        <f t="shared" si="162"/>
        <v>42.5625</v>
      </c>
      <c r="AU499" s="135">
        <f t="shared" si="162"/>
        <v>59.5625</v>
      </c>
      <c r="AV499" s="91"/>
      <c r="AW499" s="130">
        <f t="shared" si="163"/>
        <v>37.5625</v>
      </c>
      <c r="AX499" s="130">
        <f t="shared" si="163"/>
        <v>41.5625</v>
      </c>
      <c r="AY499" s="91"/>
      <c r="AZ499" s="215">
        <f t="shared" si="160"/>
        <v>44.5625</v>
      </c>
      <c r="BA499" s="91"/>
      <c r="BB499" s="91"/>
      <c r="BC499" s="91"/>
      <c r="BD499" s="400">
        <f t="shared" si="161"/>
        <v>47.5625</v>
      </c>
    </row>
    <row r="500" spans="42:56" ht="15" x14ac:dyDescent="0.25">
      <c r="AP500" s="91"/>
      <c r="AQ500" s="213">
        <f t="shared" si="149"/>
        <v>71.625</v>
      </c>
      <c r="AR500" s="91"/>
      <c r="AS500" s="214">
        <f t="shared" si="162"/>
        <v>38.25</v>
      </c>
      <c r="AT500" s="214">
        <f t="shared" si="162"/>
        <v>42.625</v>
      </c>
      <c r="AU500" s="135">
        <f t="shared" si="162"/>
        <v>59.625</v>
      </c>
      <c r="AV500" s="91"/>
      <c r="AW500" s="130">
        <f t="shared" si="163"/>
        <v>37.625</v>
      </c>
      <c r="AX500" s="130">
        <f t="shared" si="163"/>
        <v>41.625</v>
      </c>
      <c r="AY500" s="91"/>
      <c r="AZ500" s="215">
        <f t="shared" si="160"/>
        <v>44.625</v>
      </c>
      <c r="BA500" s="91"/>
      <c r="BB500" s="91"/>
      <c r="BC500" s="91"/>
      <c r="BD500" s="400">
        <f t="shared" si="161"/>
        <v>47.625</v>
      </c>
    </row>
    <row r="501" spans="42:56" ht="15" x14ac:dyDescent="0.25">
      <c r="AP501" s="91"/>
      <c r="AQ501" s="213">
        <f t="shared" si="149"/>
        <v>71.6875</v>
      </c>
      <c r="AR501" s="91"/>
      <c r="AS501" s="214">
        <f t="shared" si="162"/>
        <v>38.3125</v>
      </c>
      <c r="AT501" s="214">
        <f t="shared" si="162"/>
        <v>42.6875</v>
      </c>
      <c r="AU501" s="135">
        <f t="shared" si="162"/>
        <v>59.6875</v>
      </c>
      <c r="AV501" s="91"/>
      <c r="AW501" s="130">
        <f t="shared" si="163"/>
        <v>37.6875</v>
      </c>
      <c r="AX501" s="130">
        <f t="shared" si="163"/>
        <v>41.6875</v>
      </c>
      <c r="AY501" s="91"/>
      <c r="AZ501" s="215">
        <f t="shared" si="160"/>
        <v>44.6875</v>
      </c>
      <c r="BA501" s="91"/>
      <c r="BB501" s="91"/>
      <c r="BC501" s="91"/>
      <c r="BD501" s="400">
        <f t="shared" si="161"/>
        <v>47.6875</v>
      </c>
    </row>
    <row r="502" spans="42:56" ht="15" x14ac:dyDescent="0.25">
      <c r="AP502" s="91"/>
      <c r="AQ502" s="213">
        <f t="shared" si="149"/>
        <v>71.75</v>
      </c>
      <c r="AR502" s="91"/>
      <c r="AS502" s="214">
        <f t="shared" si="162"/>
        <v>38.375</v>
      </c>
      <c r="AT502" s="214">
        <f t="shared" si="162"/>
        <v>42.75</v>
      </c>
      <c r="AU502" s="135">
        <f t="shared" si="162"/>
        <v>59.75</v>
      </c>
      <c r="AV502" s="91"/>
      <c r="AW502" s="130">
        <f t="shared" si="163"/>
        <v>37.75</v>
      </c>
      <c r="AX502" s="130">
        <f t="shared" si="163"/>
        <v>41.75</v>
      </c>
      <c r="AY502" s="91"/>
      <c r="AZ502" s="215">
        <f t="shared" si="160"/>
        <v>44.75</v>
      </c>
      <c r="BA502" s="91"/>
      <c r="BB502" s="91"/>
      <c r="BC502" s="91"/>
      <c r="BD502" s="400">
        <f t="shared" si="161"/>
        <v>47.75</v>
      </c>
    </row>
    <row r="503" spans="42:56" ht="15" x14ac:dyDescent="0.25">
      <c r="AP503" s="91"/>
      <c r="AQ503" s="213">
        <f t="shared" si="149"/>
        <v>71.8125</v>
      </c>
      <c r="AR503" s="91"/>
      <c r="AS503" s="214">
        <f t="shared" si="162"/>
        <v>38.4375</v>
      </c>
      <c r="AT503" s="214">
        <f t="shared" si="162"/>
        <v>42.8125</v>
      </c>
      <c r="AU503" s="135">
        <f t="shared" si="162"/>
        <v>59.8125</v>
      </c>
      <c r="AV503" s="91"/>
      <c r="AW503" s="130">
        <f t="shared" si="163"/>
        <v>37.8125</v>
      </c>
      <c r="AX503" s="130">
        <f t="shared" si="163"/>
        <v>41.8125</v>
      </c>
      <c r="AY503" s="91"/>
      <c r="AZ503" s="215">
        <f t="shared" si="160"/>
        <v>44.8125</v>
      </c>
      <c r="BA503" s="91"/>
      <c r="BB503" s="91"/>
      <c r="BC503" s="91"/>
      <c r="BD503" s="400">
        <f t="shared" si="161"/>
        <v>47.8125</v>
      </c>
    </row>
    <row r="504" spans="42:56" ht="15" x14ac:dyDescent="0.25">
      <c r="AP504" s="91"/>
      <c r="AQ504" s="213">
        <f t="shared" si="149"/>
        <v>71.875</v>
      </c>
      <c r="AR504" s="91"/>
      <c r="AS504" s="214">
        <f t="shared" si="162"/>
        <v>38.5</v>
      </c>
      <c r="AT504" s="214">
        <f t="shared" si="162"/>
        <v>42.875</v>
      </c>
      <c r="AU504" s="135">
        <f t="shared" si="162"/>
        <v>59.875</v>
      </c>
      <c r="AV504" s="91"/>
      <c r="AW504" s="130">
        <f t="shared" si="163"/>
        <v>37.875</v>
      </c>
      <c r="AX504" s="130">
        <f t="shared" si="163"/>
        <v>41.875</v>
      </c>
      <c r="AY504" s="91"/>
      <c r="AZ504" s="215">
        <f t="shared" si="160"/>
        <v>44.875</v>
      </c>
      <c r="BA504" s="91"/>
      <c r="BB504" s="91"/>
      <c r="BC504" s="91"/>
      <c r="BD504" s="400">
        <f t="shared" si="161"/>
        <v>47.875</v>
      </c>
    </row>
    <row r="505" spans="42:56" ht="15" x14ac:dyDescent="0.25">
      <c r="AP505" s="91"/>
      <c r="AQ505" s="213">
        <f t="shared" si="149"/>
        <v>71.9375</v>
      </c>
      <c r="AR505" s="91"/>
      <c r="AS505" s="214">
        <f t="shared" si="162"/>
        <v>38.5625</v>
      </c>
      <c r="AT505" s="214">
        <f t="shared" si="162"/>
        <v>42.9375</v>
      </c>
      <c r="AU505" s="135">
        <f t="shared" si="162"/>
        <v>59.9375</v>
      </c>
      <c r="AV505" s="91"/>
      <c r="AW505" s="130">
        <f t="shared" si="163"/>
        <v>37.9375</v>
      </c>
      <c r="AX505" s="130">
        <f t="shared" si="163"/>
        <v>41.9375</v>
      </c>
      <c r="AY505" s="91"/>
      <c r="AZ505" s="215">
        <f t="shared" si="160"/>
        <v>44.9375</v>
      </c>
      <c r="BA505" s="91"/>
      <c r="BB505" s="91"/>
      <c r="BC505" s="91"/>
      <c r="BD505" s="400">
        <f t="shared" si="161"/>
        <v>47.9375</v>
      </c>
    </row>
    <row r="506" spans="42:56" ht="15" x14ac:dyDescent="0.25">
      <c r="AP506" s="91"/>
      <c r="AQ506" s="213">
        <f t="shared" si="149"/>
        <v>72</v>
      </c>
      <c r="AR506" s="91"/>
      <c r="AS506" s="214">
        <f t="shared" si="162"/>
        <v>38.625</v>
      </c>
      <c r="AT506" s="214">
        <f t="shared" si="162"/>
        <v>43</v>
      </c>
      <c r="AU506" s="135">
        <f t="shared" si="162"/>
        <v>60</v>
      </c>
      <c r="AV506" s="91"/>
      <c r="AW506" s="130">
        <f t="shared" si="163"/>
        <v>38</v>
      </c>
      <c r="AX506" s="130">
        <f t="shared" si="163"/>
        <v>42</v>
      </c>
      <c r="AY506" s="91"/>
      <c r="AZ506" s="215">
        <f t="shared" si="160"/>
        <v>45</v>
      </c>
      <c r="BA506" s="91"/>
      <c r="BB506" s="91"/>
      <c r="BC506" s="91"/>
      <c r="BD506" s="400">
        <f t="shared" si="161"/>
        <v>48</v>
      </c>
    </row>
    <row r="507" spans="42:56" ht="15" x14ac:dyDescent="0.25">
      <c r="AP507" s="91"/>
      <c r="AQ507" s="213">
        <f t="shared" ref="AQ507:AQ570" si="164">AQ506+0.0625</f>
        <v>72.0625</v>
      </c>
      <c r="AR507" s="91"/>
      <c r="AS507" s="214">
        <f t="shared" ref="AS507:AU522" si="165">AS506+0.0625</f>
        <v>38.6875</v>
      </c>
      <c r="AT507" s="214">
        <f t="shared" si="165"/>
        <v>43.0625</v>
      </c>
      <c r="AU507" s="135">
        <f t="shared" si="165"/>
        <v>60.0625</v>
      </c>
      <c r="AV507" s="91"/>
      <c r="AW507" s="130">
        <f t="shared" ref="AW507:AX522" si="166">AW506+0.0625</f>
        <v>38.0625</v>
      </c>
      <c r="AX507" s="130">
        <f t="shared" si="166"/>
        <v>42.0625</v>
      </c>
      <c r="AY507" s="91"/>
      <c r="AZ507" s="215">
        <f t="shared" si="160"/>
        <v>45.0625</v>
      </c>
      <c r="BA507" s="91"/>
      <c r="BB507" s="91"/>
      <c r="BC507" s="91"/>
      <c r="BD507" s="400">
        <f t="shared" si="161"/>
        <v>48.0625</v>
      </c>
    </row>
    <row r="508" spans="42:56" ht="15" x14ac:dyDescent="0.25">
      <c r="AP508" s="91"/>
      <c r="AQ508" s="213">
        <f t="shared" si="164"/>
        <v>72.125</v>
      </c>
      <c r="AR508" s="91"/>
      <c r="AS508" s="214">
        <f t="shared" si="165"/>
        <v>38.75</v>
      </c>
      <c r="AT508" s="214">
        <f t="shared" si="165"/>
        <v>43.125</v>
      </c>
      <c r="AU508" s="135">
        <f t="shared" si="165"/>
        <v>60.125</v>
      </c>
      <c r="AV508" s="91"/>
      <c r="AW508" s="130">
        <f t="shared" si="166"/>
        <v>38.125</v>
      </c>
      <c r="AX508" s="130">
        <f t="shared" si="166"/>
        <v>42.125</v>
      </c>
      <c r="AY508" s="91"/>
      <c r="AZ508" s="215">
        <f t="shared" si="160"/>
        <v>45.125</v>
      </c>
      <c r="BA508" s="91"/>
      <c r="BB508" s="91"/>
      <c r="BC508" s="91"/>
      <c r="BD508" s="400">
        <f t="shared" si="161"/>
        <v>48.125</v>
      </c>
    </row>
    <row r="509" spans="42:56" ht="15" x14ac:dyDescent="0.25">
      <c r="AP509" s="91"/>
      <c r="AQ509" s="213">
        <f t="shared" si="164"/>
        <v>72.1875</v>
      </c>
      <c r="AR509" s="91"/>
      <c r="AS509" s="214">
        <f t="shared" si="165"/>
        <v>38.8125</v>
      </c>
      <c r="AT509" s="214">
        <f t="shared" si="165"/>
        <v>43.1875</v>
      </c>
      <c r="AU509" s="135">
        <f t="shared" si="165"/>
        <v>60.1875</v>
      </c>
      <c r="AV509" s="91"/>
      <c r="AW509" s="130">
        <f t="shared" si="166"/>
        <v>38.1875</v>
      </c>
      <c r="AX509" s="130">
        <f t="shared" si="166"/>
        <v>42.1875</v>
      </c>
      <c r="AY509" s="91"/>
      <c r="AZ509" s="215">
        <f t="shared" si="160"/>
        <v>45.1875</v>
      </c>
      <c r="BA509" s="91"/>
      <c r="BB509" s="91"/>
      <c r="BC509" s="91"/>
      <c r="BD509" s="400">
        <f t="shared" si="161"/>
        <v>48.1875</v>
      </c>
    </row>
    <row r="510" spans="42:56" ht="15" x14ac:dyDescent="0.25">
      <c r="AP510" s="91"/>
      <c r="AQ510" s="213">
        <f t="shared" si="164"/>
        <v>72.25</v>
      </c>
      <c r="AR510" s="91"/>
      <c r="AS510" s="214">
        <f t="shared" si="165"/>
        <v>38.875</v>
      </c>
      <c r="AT510" s="214">
        <f t="shared" si="165"/>
        <v>43.25</v>
      </c>
      <c r="AU510" s="135">
        <f t="shared" si="165"/>
        <v>60.25</v>
      </c>
      <c r="AV510" s="91"/>
      <c r="AW510" s="130">
        <f t="shared" si="166"/>
        <v>38.25</v>
      </c>
      <c r="AX510" s="130">
        <f t="shared" si="166"/>
        <v>42.25</v>
      </c>
      <c r="AY510" s="91"/>
      <c r="AZ510" s="215">
        <f t="shared" si="160"/>
        <v>45.25</v>
      </c>
      <c r="BA510" s="91"/>
      <c r="BB510" s="91"/>
      <c r="BC510" s="91"/>
      <c r="BD510" s="400">
        <f t="shared" si="161"/>
        <v>48.25</v>
      </c>
    </row>
    <row r="511" spans="42:56" ht="15" x14ac:dyDescent="0.25">
      <c r="AP511" s="91"/>
      <c r="AQ511" s="213">
        <f t="shared" si="164"/>
        <v>72.3125</v>
      </c>
      <c r="AR511" s="91"/>
      <c r="AS511" s="214">
        <f t="shared" si="165"/>
        <v>38.9375</v>
      </c>
      <c r="AT511" s="214">
        <f t="shared" si="165"/>
        <v>43.3125</v>
      </c>
      <c r="AU511" s="135">
        <f t="shared" si="165"/>
        <v>60.3125</v>
      </c>
      <c r="AV511" s="91"/>
      <c r="AW511" s="130">
        <f t="shared" si="166"/>
        <v>38.3125</v>
      </c>
      <c r="AX511" s="130">
        <f t="shared" si="166"/>
        <v>42.3125</v>
      </c>
      <c r="AY511" s="91"/>
      <c r="AZ511" s="215">
        <f t="shared" si="160"/>
        <v>45.3125</v>
      </c>
      <c r="BA511" s="91"/>
      <c r="BB511" s="91"/>
      <c r="BC511" s="91"/>
      <c r="BD511" s="400">
        <f t="shared" si="161"/>
        <v>48.3125</v>
      </c>
    </row>
    <row r="512" spans="42:56" ht="15" x14ac:dyDescent="0.25">
      <c r="AP512" s="91"/>
      <c r="AQ512" s="213">
        <f t="shared" si="164"/>
        <v>72.375</v>
      </c>
      <c r="AR512" s="91"/>
      <c r="AS512" s="214">
        <f t="shared" si="165"/>
        <v>39</v>
      </c>
      <c r="AT512" s="214">
        <f t="shared" si="165"/>
        <v>43.375</v>
      </c>
      <c r="AU512" s="135">
        <f t="shared" si="165"/>
        <v>60.375</v>
      </c>
      <c r="AV512" s="91"/>
      <c r="AW512" s="130">
        <f t="shared" si="166"/>
        <v>38.375</v>
      </c>
      <c r="AX512" s="130">
        <f t="shared" si="166"/>
        <v>42.375</v>
      </c>
      <c r="AY512" s="91"/>
      <c r="AZ512" s="215">
        <f t="shared" si="160"/>
        <v>45.375</v>
      </c>
      <c r="BA512" s="91"/>
      <c r="BB512" s="91"/>
      <c r="BC512" s="91"/>
      <c r="BD512" s="400">
        <f t="shared" si="161"/>
        <v>48.375</v>
      </c>
    </row>
    <row r="513" spans="42:56" ht="15" x14ac:dyDescent="0.25">
      <c r="AP513" s="91"/>
      <c r="AQ513" s="213">
        <f t="shared" si="164"/>
        <v>72.4375</v>
      </c>
      <c r="AR513" s="91"/>
      <c r="AS513" s="214">
        <f t="shared" si="165"/>
        <v>39.0625</v>
      </c>
      <c r="AT513" s="214">
        <f t="shared" si="165"/>
        <v>43.4375</v>
      </c>
      <c r="AU513" s="135">
        <f t="shared" si="165"/>
        <v>60.4375</v>
      </c>
      <c r="AV513" s="91"/>
      <c r="AW513" s="130">
        <f t="shared" si="166"/>
        <v>38.4375</v>
      </c>
      <c r="AX513" s="130">
        <f t="shared" si="166"/>
        <v>42.4375</v>
      </c>
      <c r="AY513" s="91"/>
      <c r="AZ513" s="215">
        <f t="shared" si="160"/>
        <v>45.4375</v>
      </c>
      <c r="BA513" s="91"/>
      <c r="BB513" s="91"/>
      <c r="BC513" s="91"/>
      <c r="BD513" s="400">
        <f t="shared" si="161"/>
        <v>48.4375</v>
      </c>
    </row>
    <row r="514" spans="42:56" ht="15" x14ac:dyDescent="0.25">
      <c r="AP514" s="91"/>
      <c r="AQ514" s="213">
        <f t="shared" si="164"/>
        <v>72.5</v>
      </c>
      <c r="AR514" s="91"/>
      <c r="AS514" s="214">
        <f t="shared" si="165"/>
        <v>39.125</v>
      </c>
      <c r="AT514" s="214">
        <f t="shared" si="165"/>
        <v>43.5</v>
      </c>
      <c r="AU514" s="135">
        <f t="shared" si="165"/>
        <v>60.5</v>
      </c>
      <c r="AV514" s="91"/>
      <c r="AW514" s="130">
        <f t="shared" si="166"/>
        <v>38.5</v>
      </c>
      <c r="AX514" s="130">
        <f t="shared" si="166"/>
        <v>42.5</v>
      </c>
      <c r="AY514" s="91"/>
      <c r="AZ514" s="215">
        <f t="shared" si="160"/>
        <v>45.5</v>
      </c>
      <c r="BA514" s="91"/>
      <c r="BB514" s="91"/>
      <c r="BC514" s="91"/>
      <c r="BD514" s="400">
        <f t="shared" si="161"/>
        <v>48.5</v>
      </c>
    </row>
    <row r="515" spans="42:56" ht="15" x14ac:dyDescent="0.25">
      <c r="AP515" s="91"/>
      <c r="AQ515" s="213">
        <f t="shared" si="164"/>
        <v>72.5625</v>
      </c>
      <c r="AR515" s="91"/>
      <c r="AS515" s="214">
        <f t="shared" si="165"/>
        <v>39.1875</v>
      </c>
      <c r="AT515" s="214">
        <f t="shared" si="165"/>
        <v>43.5625</v>
      </c>
      <c r="AU515" s="135">
        <f t="shared" si="165"/>
        <v>60.5625</v>
      </c>
      <c r="AV515" s="91"/>
      <c r="AW515" s="130">
        <f t="shared" si="166"/>
        <v>38.5625</v>
      </c>
      <c r="AX515" s="130">
        <f t="shared" si="166"/>
        <v>42.5625</v>
      </c>
      <c r="AY515" s="91"/>
      <c r="AZ515" s="215">
        <f t="shared" si="160"/>
        <v>45.5625</v>
      </c>
      <c r="BA515" s="91"/>
      <c r="BB515" s="91"/>
      <c r="BC515" s="91"/>
      <c r="BD515" s="400">
        <f t="shared" si="161"/>
        <v>48.5625</v>
      </c>
    </row>
    <row r="516" spans="42:56" ht="15" x14ac:dyDescent="0.25">
      <c r="AP516" s="91"/>
      <c r="AQ516" s="213">
        <f t="shared" si="164"/>
        <v>72.625</v>
      </c>
      <c r="AR516" s="91"/>
      <c r="AS516" s="214">
        <f t="shared" si="165"/>
        <v>39.25</v>
      </c>
      <c r="AT516" s="214">
        <f t="shared" si="165"/>
        <v>43.625</v>
      </c>
      <c r="AU516" s="135">
        <f t="shared" si="165"/>
        <v>60.625</v>
      </c>
      <c r="AV516" s="91"/>
      <c r="AW516" s="130">
        <f t="shared" si="166"/>
        <v>38.625</v>
      </c>
      <c r="AX516" s="130">
        <f t="shared" si="166"/>
        <v>42.625</v>
      </c>
      <c r="AY516" s="91"/>
      <c r="AZ516" s="215">
        <f t="shared" si="160"/>
        <v>45.625</v>
      </c>
      <c r="BA516" s="91"/>
      <c r="BB516" s="91"/>
      <c r="BC516" s="91"/>
      <c r="BD516" s="400">
        <f t="shared" si="161"/>
        <v>48.625</v>
      </c>
    </row>
    <row r="517" spans="42:56" ht="15" x14ac:dyDescent="0.25">
      <c r="AP517" s="91"/>
      <c r="AQ517" s="213">
        <f t="shared" si="164"/>
        <v>72.6875</v>
      </c>
      <c r="AR517" s="91"/>
      <c r="AS517" s="214">
        <f t="shared" si="165"/>
        <v>39.3125</v>
      </c>
      <c r="AT517" s="214">
        <f t="shared" si="165"/>
        <v>43.6875</v>
      </c>
      <c r="AU517" s="135">
        <f t="shared" si="165"/>
        <v>60.6875</v>
      </c>
      <c r="AV517" s="91"/>
      <c r="AW517" s="130">
        <f t="shared" si="166"/>
        <v>38.6875</v>
      </c>
      <c r="AX517" s="130">
        <f t="shared" si="166"/>
        <v>42.6875</v>
      </c>
      <c r="AY517" s="91"/>
      <c r="AZ517" s="215">
        <f t="shared" si="160"/>
        <v>45.6875</v>
      </c>
      <c r="BA517" s="91"/>
      <c r="BB517" s="91"/>
      <c r="BC517" s="91"/>
      <c r="BD517" s="400">
        <f t="shared" si="161"/>
        <v>48.6875</v>
      </c>
    </row>
    <row r="518" spans="42:56" ht="15" x14ac:dyDescent="0.25">
      <c r="AP518" s="91"/>
      <c r="AQ518" s="213">
        <f t="shared" si="164"/>
        <v>72.75</v>
      </c>
      <c r="AR518" s="91"/>
      <c r="AS518" s="214">
        <f t="shared" si="165"/>
        <v>39.375</v>
      </c>
      <c r="AT518" s="214">
        <f t="shared" si="165"/>
        <v>43.75</v>
      </c>
      <c r="AU518" s="135">
        <f t="shared" si="165"/>
        <v>60.75</v>
      </c>
      <c r="AV518" s="91"/>
      <c r="AW518" s="130">
        <f t="shared" si="166"/>
        <v>38.75</v>
      </c>
      <c r="AX518" s="130">
        <f t="shared" si="166"/>
        <v>42.75</v>
      </c>
      <c r="AY518" s="91"/>
      <c r="AZ518" s="215">
        <f t="shared" si="160"/>
        <v>45.75</v>
      </c>
      <c r="BA518" s="91"/>
      <c r="BB518" s="91"/>
      <c r="BC518" s="91"/>
      <c r="BD518" s="400">
        <f t="shared" si="161"/>
        <v>48.75</v>
      </c>
    </row>
    <row r="519" spans="42:56" ht="15" x14ac:dyDescent="0.25">
      <c r="AP519" s="91"/>
      <c r="AQ519" s="213">
        <f t="shared" si="164"/>
        <v>72.8125</v>
      </c>
      <c r="AR519" s="91"/>
      <c r="AS519" s="214">
        <f t="shared" si="165"/>
        <v>39.4375</v>
      </c>
      <c r="AT519" s="214">
        <f t="shared" si="165"/>
        <v>43.8125</v>
      </c>
      <c r="AU519" s="135">
        <f t="shared" si="165"/>
        <v>60.8125</v>
      </c>
      <c r="AV519" s="91"/>
      <c r="AW519" s="130">
        <f t="shared" si="166"/>
        <v>38.8125</v>
      </c>
      <c r="AX519" s="130">
        <f t="shared" si="166"/>
        <v>42.8125</v>
      </c>
      <c r="AY519" s="91"/>
      <c r="AZ519" s="215">
        <f t="shared" si="160"/>
        <v>45.8125</v>
      </c>
      <c r="BA519" s="91"/>
      <c r="BB519" s="91"/>
      <c r="BC519" s="91"/>
      <c r="BD519" s="400">
        <f t="shared" si="161"/>
        <v>48.8125</v>
      </c>
    </row>
    <row r="520" spans="42:56" ht="15" x14ac:dyDescent="0.25">
      <c r="AP520" s="91"/>
      <c r="AQ520" s="213">
        <f t="shared" si="164"/>
        <v>72.875</v>
      </c>
      <c r="AR520" s="91"/>
      <c r="AS520" s="214">
        <f t="shared" si="165"/>
        <v>39.5</v>
      </c>
      <c r="AT520" s="214">
        <f t="shared" si="165"/>
        <v>43.875</v>
      </c>
      <c r="AU520" s="135">
        <f t="shared" si="165"/>
        <v>60.875</v>
      </c>
      <c r="AV520" s="91"/>
      <c r="AW520" s="130">
        <f t="shared" si="166"/>
        <v>38.875</v>
      </c>
      <c r="AX520" s="130">
        <f t="shared" si="166"/>
        <v>42.875</v>
      </c>
      <c r="AY520" s="91"/>
      <c r="AZ520" s="215">
        <f t="shared" si="160"/>
        <v>45.875</v>
      </c>
      <c r="BA520" s="91"/>
      <c r="BB520" s="91"/>
      <c r="BC520" s="91"/>
      <c r="BD520" s="400">
        <f t="shared" si="161"/>
        <v>48.875</v>
      </c>
    </row>
    <row r="521" spans="42:56" ht="15" x14ac:dyDescent="0.25">
      <c r="AP521" s="91"/>
      <c r="AQ521" s="213">
        <f t="shared" si="164"/>
        <v>72.9375</v>
      </c>
      <c r="AR521" s="91"/>
      <c r="AS521" s="214">
        <f t="shared" si="165"/>
        <v>39.5625</v>
      </c>
      <c r="AT521" s="214">
        <f t="shared" si="165"/>
        <v>43.9375</v>
      </c>
      <c r="AU521" s="135">
        <f t="shared" si="165"/>
        <v>60.9375</v>
      </c>
      <c r="AV521" s="91"/>
      <c r="AW521" s="130">
        <f t="shared" si="166"/>
        <v>38.9375</v>
      </c>
      <c r="AX521" s="130">
        <f t="shared" si="166"/>
        <v>42.9375</v>
      </c>
      <c r="AY521" s="91"/>
      <c r="AZ521" s="215">
        <f t="shared" si="160"/>
        <v>45.9375</v>
      </c>
      <c r="BA521" s="91"/>
      <c r="BB521" s="91"/>
      <c r="BC521" s="91"/>
      <c r="BD521" s="400">
        <f t="shared" si="161"/>
        <v>48.9375</v>
      </c>
    </row>
    <row r="522" spans="42:56" ht="15" x14ac:dyDescent="0.25">
      <c r="AP522" s="91"/>
      <c r="AQ522" s="213">
        <f t="shared" si="164"/>
        <v>73</v>
      </c>
      <c r="AR522" s="91"/>
      <c r="AS522" s="214">
        <f t="shared" si="165"/>
        <v>39.625</v>
      </c>
      <c r="AT522" s="214">
        <f t="shared" si="165"/>
        <v>44</v>
      </c>
      <c r="AU522" s="135">
        <f t="shared" si="165"/>
        <v>61</v>
      </c>
      <c r="AV522" s="91"/>
      <c r="AW522" s="130">
        <f t="shared" si="166"/>
        <v>39</v>
      </c>
      <c r="AX522" s="130">
        <f t="shared" si="166"/>
        <v>43</v>
      </c>
      <c r="AY522" s="91"/>
      <c r="AZ522" s="215">
        <f t="shared" si="160"/>
        <v>46</v>
      </c>
      <c r="BA522" s="91"/>
      <c r="BB522" s="91"/>
      <c r="BC522" s="91"/>
      <c r="BD522" s="400">
        <f t="shared" si="161"/>
        <v>49</v>
      </c>
    </row>
    <row r="523" spans="42:56" ht="15" x14ac:dyDescent="0.25">
      <c r="AP523" s="91"/>
      <c r="AQ523" s="213">
        <f t="shared" si="164"/>
        <v>73.0625</v>
      </c>
      <c r="AR523" s="91"/>
      <c r="AS523" s="214">
        <f t="shared" ref="AS523:AU538" si="167">AS522+0.0625</f>
        <v>39.6875</v>
      </c>
      <c r="AT523" s="214">
        <f t="shared" si="167"/>
        <v>44.0625</v>
      </c>
      <c r="AU523" s="135">
        <f t="shared" si="167"/>
        <v>61.0625</v>
      </c>
      <c r="AV523" s="91"/>
      <c r="AW523" s="130">
        <f t="shared" ref="AW523:AX538" si="168">AW522+0.0625</f>
        <v>39.0625</v>
      </c>
      <c r="AX523" s="130">
        <f t="shared" si="168"/>
        <v>43.0625</v>
      </c>
      <c r="AY523" s="91"/>
      <c r="AZ523" s="215">
        <f t="shared" si="160"/>
        <v>46.0625</v>
      </c>
      <c r="BA523" s="91"/>
      <c r="BB523" s="91"/>
      <c r="BC523" s="91"/>
      <c r="BD523" s="400">
        <f t="shared" si="161"/>
        <v>49.0625</v>
      </c>
    </row>
    <row r="524" spans="42:56" ht="15" x14ac:dyDescent="0.25">
      <c r="AP524" s="91"/>
      <c r="AQ524" s="213">
        <f t="shared" si="164"/>
        <v>73.125</v>
      </c>
      <c r="AR524" s="91"/>
      <c r="AS524" s="214">
        <f t="shared" si="167"/>
        <v>39.75</v>
      </c>
      <c r="AT524" s="214">
        <f t="shared" si="167"/>
        <v>44.125</v>
      </c>
      <c r="AU524" s="135">
        <f t="shared" si="167"/>
        <v>61.125</v>
      </c>
      <c r="AV524" s="91"/>
      <c r="AW524" s="130">
        <f t="shared" si="168"/>
        <v>39.125</v>
      </c>
      <c r="AX524" s="130">
        <f t="shared" si="168"/>
        <v>43.125</v>
      </c>
      <c r="AY524" s="91"/>
      <c r="AZ524" s="215">
        <f t="shared" si="160"/>
        <v>46.125</v>
      </c>
      <c r="BA524" s="91"/>
      <c r="BB524" s="91"/>
      <c r="BC524" s="91"/>
      <c r="BD524" s="400">
        <f t="shared" si="161"/>
        <v>49.125</v>
      </c>
    </row>
    <row r="525" spans="42:56" ht="15" x14ac:dyDescent="0.25">
      <c r="AP525" s="91"/>
      <c r="AQ525" s="213">
        <f t="shared" si="164"/>
        <v>73.1875</v>
      </c>
      <c r="AR525" s="91"/>
      <c r="AS525" s="214">
        <f t="shared" si="167"/>
        <v>39.8125</v>
      </c>
      <c r="AT525" s="214">
        <f t="shared" si="167"/>
        <v>44.1875</v>
      </c>
      <c r="AU525" s="135">
        <f t="shared" si="167"/>
        <v>61.1875</v>
      </c>
      <c r="AV525" s="91"/>
      <c r="AW525" s="130">
        <f t="shared" si="168"/>
        <v>39.1875</v>
      </c>
      <c r="AX525" s="130">
        <f t="shared" si="168"/>
        <v>43.1875</v>
      </c>
      <c r="AY525" s="91"/>
      <c r="AZ525" s="215">
        <f t="shared" si="160"/>
        <v>46.1875</v>
      </c>
      <c r="BA525" s="91"/>
      <c r="BB525" s="91"/>
      <c r="BC525" s="91"/>
      <c r="BD525" s="400">
        <f t="shared" si="161"/>
        <v>49.1875</v>
      </c>
    </row>
    <row r="526" spans="42:56" ht="15" x14ac:dyDescent="0.25">
      <c r="AP526" s="91"/>
      <c r="AQ526" s="213">
        <f t="shared" si="164"/>
        <v>73.25</v>
      </c>
      <c r="AR526" s="91"/>
      <c r="AS526" s="214">
        <f t="shared" si="167"/>
        <v>39.875</v>
      </c>
      <c r="AT526" s="214">
        <f t="shared" si="167"/>
        <v>44.25</v>
      </c>
      <c r="AU526" s="135">
        <f t="shared" si="167"/>
        <v>61.25</v>
      </c>
      <c r="AV526" s="91"/>
      <c r="AW526" s="130">
        <f t="shared" si="168"/>
        <v>39.25</v>
      </c>
      <c r="AX526" s="130">
        <f t="shared" si="168"/>
        <v>43.25</v>
      </c>
      <c r="AY526" s="91"/>
      <c r="AZ526" s="215">
        <f t="shared" si="160"/>
        <v>46.25</v>
      </c>
      <c r="BA526" s="91"/>
      <c r="BB526" s="91"/>
      <c r="BC526" s="91"/>
      <c r="BD526" s="400">
        <f t="shared" si="161"/>
        <v>49.25</v>
      </c>
    </row>
    <row r="527" spans="42:56" ht="15" x14ac:dyDescent="0.25">
      <c r="AP527" s="91"/>
      <c r="AQ527" s="213">
        <f t="shared" si="164"/>
        <v>73.3125</v>
      </c>
      <c r="AR527" s="91"/>
      <c r="AS527" s="214">
        <f t="shared" si="167"/>
        <v>39.9375</v>
      </c>
      <c r="AT527" s="214">
        <f t="shared" si="167"/>
        <v>44.3125</v>
      </c>
      <c r="AU527" s="135">
        <f t="shared" si="167"/>
        <v>61.3125</v>
      </c>
      <c r="AV527" s="91"/>
      <c r="AW527" s="130">
        <f t="shared" si="168"/>
        <v>39.3125</v>
      </c>
      <c r="AX527" s="130">
        <f t="shared" si="168"/>
        <v>43.3125</v>
      </c>
      <c r="AY527" s="91"/>
      <c r="AZ527" s="215">
        <f t="shared" si="160"/>
        <v>46.3125</v>
      </c>
      <c r="BA527" s="91"/>
      <c r="BB527" s="91"/>
      <c r="BC527" s="91"/>
      <c r="BD527" s="400">
        <f t="shared" si="161"/>
        <v>49.3125</v>
      </c>
    </row>
    <row r="528" spans="42:56" ht="15" x14ac:dyDescent="0.25">
      <c r="AP528" s="91"/>
      <c r="AQ528" s="213">
        <f t="shared" si="164"/>
        <v>73.375</v>
      </c>
      <c r="AR528" s="91"/>
      <c r="AS528" s="214">
        <f t="shared" si="167"/>
        <v>40</v>
      </c>
      <c r="AT528" s="214">
        <f t="shared" si="167"/>
        <v>44.375</v>
      </c>
      <c r="AU528" s="135">
        <f t="shared" si="167"/>
        <v>61.375</v>
      </c>
      <c r="AV528" s="91"/>
      <c r="AW528" s="130">
        <f t="shared" si="168"/>
        <v>39.375</v>
      </c>
      <c r="AX528" s="130">
        <f t="shared" si="168"/>
        <v>43.375</v>
      </c>
      <c r="AY528" s="91"/>
      <c r="AZ528" s="215">
        <f t="shared" si="160"/>
        <v>46.375</v>
      </c>
      <c r="BA528" s="91"/>
      <c r="BB528" s="91"/>
      <c r="BC528" s="91"/>
      <c r="BD528" s="400">
        <f t="shared" si="161"/>
        <v>49.375</v>
      </c>
    </row>
    <row r="529" spans="42:56" ht="15" x14ac:dyDescent="0.25">
      <c r="AP529" s="91"/>
      <c r="AQ529" s="213">
        <f t="shared" si="164"/>
        <v>73.4375</v>
      </c>
      <c r="AR529" s="91"/>
      <c r="AS529" s="214">
        <f t="shared" si="167"/>
        <v>40.0625</v>
      </c>
      <c r="AT529" s="214">
        <f t="shared" si="167"/>
        <v>44.4375</v>
      </c>
      <c r="AU529" s="135">
        <f t="shared" si="167"/>
        <v>61.4375</v>
      </c>
      <c r="AV529" s="91"/>
      <c r="AW529" s="130">
        <f t="shared" si="168"/>
        <v>39.4375</v>
      </c>
      <c r="AX529" s="130">
        <f t="shared" si="168"/>
        <v>43.4375</v>
      </c>
      <c r="AY529" s="91"/>
      <c r="AZ529" s="215">
        <f t="shared" si="160"/>
        <v>46.4375</v>
      </c>
      <c r="BA529" s="91"/>
      <c r="BB529" s="91"/>
      <c r="BC529" s="91"/>
      <c r="BD529" s="400">
        <f t="shared" si="161"/>
        <v>49.4375</v>
      </c>
    </row>
    <row r="530" spans="42:56" ht="15" x14ac:dyDescent="0.25">
      <c r="AP530" s="91"/>
      <c r="AQ530" s="213">
        <f t="shared" si="164"/>
        <v>73.5</v>
      </c>
      <c r="AR530" s="91"/>
      <c r="AS530" s="214">
        <f t="shared" si="167"/>
        <v>40.125</v>
      </c>
      <c r="AT530" s="214">
        <f t="shared" si="167"/>
        <v>44.5</v>
      </c>
      <c r="AU530" s="135">
        <f t="shared" si="167"/>
        <v>61.5</v>
      </c>
      <c r="AV530" s="91"/>
      <c r="AW530" s="130">
        <f t="shared" si="168"/>
        <v>39.5</v>
      </c>
      <c r="AX530" s="130">
        <f t="shared" si="168"/>
        <v>43.5</v>
      </c>
      <c r="AY530" s="91"/>
      <c r="AZ530" s="215">
        <f t="shared" si="160"/>
        <v>46.5</v>
      </c>
      <c r="BA530" s="91"/>
      <c r="BB530" s="91"/>
      <c r="BC530" s="91"/>
      <c r="BD530" s="400">
        <f t="shared" si="161"/>
        <v>49.5</v>
      </c>
    </row>
    <row r="531" spans="42:56" ht="15" x14ac:dyDescent="0.25">
      <c r="AP531" s="91"/>
      <c r="AQ531" s="213">
        <f t="shared" si="164"/>
        <v>73.5625</v>
      </c>
      <c r="AR531" s="91"/>
      <c r="AS531" s="214">
        <f t="shared" si="167"/>
        <v>40.1875</v>
      </c>
      <c r="AT531" s="214">
        <f t="shared" si="167"/>
        <v>44.5625</v>
      </c>
      <c r="AU531" s="135">
        <f t="shared" si="167"/>
        <v>61.5625</v>
      </c>
      <c r="AV531" s="91"/>
      <c r="AW531" s="130">
        <f t="shared" si="168"/>
        <v>39.5625</v>
      </c>
      <c r="AX531" s="130">
        <f t="shared" si="168"/>
        <v>43.5625</v>
      </c>
      <c r="AY531" s="91"/>
      <c r="AZ531" s="215">
        <f t="shared" si="160"/>
        <v>46.5625</v>
      </c>
      <c r="BA531" s="91"/>
      <c r="BB531" s="91"/>
      <c r="BC531" s="91"/>
      <c r="BD531" s="400">
        <f t="shared" si="161"/>
        <v>49.5625</v>
      </c>
    </row>
    <row r="532" spans="42:56" ht="15" x14ac:dyDescent="0.25">
      <c r="AP532" s="91"/>
      <c r="AQ532" s="213">
        <f t="shared" si="164"/>
        <v>73.625</v>
      </c>
      <c r="AR532" s="91"/>
      <c r="AS532" s="214">
        <f t="shared" si="167"/>
        <v>40.25</v>
      </c>
      <c r="AT532" s="214">
        <f t="shared" si="167"/>
        <v>44.625</v>
      </c>
      <c r="AU532" s="135">
        <f t="shared" si="167"/>
        <v>61.625</v>
      </c>
      <c r="AV532" s="91"/>
      <c r="AW532" s="130">
        <f t="shared" si="168"/>
        <v>39.625</v>
      </c>
      <c r="AX532" s="130">
        <f t="shared" si="168"/>
        <v>43.625</v>
      </c>
      <c r="AY532" s="91"/>
      <c r="AZ532" s="215">
        <f t="shared" si="160"/>
        <v>46.625</v>
      </c>
      <c r="BA532" s="91"/>
      <c r="BB532" s="91"/>
      <c r="BC532" s="91"/>
      <c r="BD532" s="400">
        <f t="shared" si="161"/>
        <v>49.625</v>
      </c>
    </row>
    <row r="533" spans="42:56" ht="15" x14ac:dyDescent="0.25">
      <c r="AP533" s="91"/>
      <c r="AQ533" s="213">
        <f t="shared" si="164"/>
        <v>73.6875</v>
      </c>
      <c r="AR533" s="91"/>
      <c r="AS533" s="214">
        <f t="shared" si="167"/>
        <v>40.3125</v>
      </c>
      <c r="AT533" s="214">
        <f t="shared" si="167"/>
        <v>44.6875</v>
      </c>
      <c r="AU533" s="135">
        <f t="shared" si="167"/>
        <v>61.6875</v>
      </c>
      <c r="AV533" s="91"/>
      <c r="AW533" s="130">
        <f t="shared" si="168"/>
        <v>39.6875</v>
      </c>
      <c r="AX533" s="130">
        <f t="shared" si="168"/>
        <v>43.6875</v>
      </c>
      <c r="AY533" s="91"/>
      <c r="AZ533" s="215">
        <f t="shared" si="160"/>
        <v>46.6875</v>
      </c>
      <c r="BA533" s="91"/>
      <c r="BB533" s="91"/>
      <c r="BC533" s="91"/>
      <c r="BD533" s="400">
        <f t="shared" si="161"/>
        <v>49.6875</v>
      </c>
    </row>
    <row r="534" spans="42:56" ht="15" x14ac:dyDescent="0.25">
      <c r="AP534" s="91"/>
      <c r="AQ534" s="213">
        <f t="shared" si="164"/>
        <v>73.75</v>
      </c>
      <c r="AR534" s="91"/>
      <c r="AS534" s="214">
        <f t="shared" si="167"/>
        <v>40.375</v>
      </c>
      <c r="AT534" s="214">
        <f t="shared" si="167"/>
        <v>44.75</v>
      </c>
      <c r="AU534" s="135">
        <f t="shared" si="167"/>
        <v>61.75</v>
      </c>
      <c r="AV534" s="91"/>
      <c r="AW534" s="130">
        <f t="shared" si="168"/>
        <v>39.75</v>
      </c>
      <c r="AX534" s="130">
        <f t="shared" si="168"/>
        <v>43.75</v>
      </c>
      <c r="AY534" s="91"/>
      <c r="AZ534" s="215">
        <f t="shared" si="160"/>
        <v>46.75</v>
      </c>
      <c r="BA534" s="91"/>
      <c r="BB534" s="91"/>
      <c r="BC534" s="91"/>
      <c r="BD534" s="400">
        <f t="shared" si="161"/>
        <v>49.75</v>
      </c>
    </row>
    <row r="535" spans="42:56" ht="15" x14ac:dyDescent="0.25">
      <c r="AP535" s="91"/>
      <c r="AQ535" s="213">
        <f t="shared" si="164"/>
        <v>73.8125</v>
      </c>
      <c r="AR535" s="91"/>
      <c r="AS535" s="214">
        <f t="shared" si="167"/>
        <v>40.4375</v>
      </c>
      <c r="AT535" s="214">
        <f t="shared" si="167"/>
        <v>44.8125</v>
      </c>
      <c r="AU535" s="135">
        <f t="shared" si="167"/>
        <v>61.8125</v>
      </c>
      <c r="AV535" s="91"/>
      <c r="AW535" s="130">
        <f t="shared" si="168"/>
        <v>39.8125</v>
      </c>
      <c r="AX535" s="130">
        <f t="shared" si="168"/>
        <v>43.8125</v>
      </c>
      <c r="AY535" s="91"/>
      <c r="AZ535" s="215">
        <f t="shared" si="160"/>
        <v>46.8125</v>
      </c>
      <c r="BA535" s="91"/>
      <c r="BB535" s="91"/>
      <c r="BC535" s="91"/>
      <c r="BD535" s="400">
        <f t="shared" si="161"/>
        <v>49.8125</v>
      </c>
    </row>
    <row r="536" spans="42:56" ht="15" x14ac:dyDescent="0.25">
      <c r="AP536" s="91"/>
      <c r="AQ536" s="213">
        <f t="shared" si="164"/>
        <v>73.875</v>
      </c>
      <c r="AR536" s="91"/>
      <c r="AS536" s="214">
        <f t="shared" si="167"/>
        <v>40.5</v>
      </c>
      <c r="AT536" s="214">
        <f t="shared" si="167"/>
        <v>44.875</v>
      </c>
      <c r="AU536" s="135">
        <f t="shared" si="167"/>
        <v>61.875</v>
      </c>
      <c r="AV536" s="91"/>
      <c r="AW536" s="130">
        <f t="shared" si="168"/>
        <v>39.875</v>
      </c>
      <c r="AX536" s="130">
        <f t="shared" si="168"/>
        <v>43.875</v>
      </c>
      <c r="AY536" s="91"/>
      <c r="AZ536" s="215">
        <f t="shared" si="160"/>
        <v>46.875</v>
      </c>
      <c r="BA536" s="91"/>
      <c r="BB536" s="91"/>
      <c r="BC536" s="91"/>
      <c r="BD536" s="400">
        <f t="shared" si="161"/>
        <v>49.875</v>
      </c>
    </row>
    <row r="537" spans="42:56" ht="15" x14ac:dyDescent="0.25">
      <c r="AP537" s="91"/>
      <c r="AQ537" s="213">
        <f t="shared" si="164"/>
        <v>73.9375</v>
      </c>
      <c r="AR537" s="91"/>
      <c r="AS537" s="214">
        <f t="shared" si="167"/>
        <v>40.5625</v>
      </c>
      <c r="AT537" s="214">
        <f t="shared" si="167"/>
        <v>44.9375</v>
      </c>
      <c r="AU537" s="135">
        <f t="shared" si="167"/>
        <v>61.9375</v>
      </c>
      <c r="AV537" s="91"/>
      <c r="AW537" s="130">
        <f t="shared" si="168"/>
        <v>39.9375</v>
      </c>
      <c r="AX537" s="130">
        <f t="shared" si="168"/>
        <v>43.9375</v>
      </c>
      <c r="AY537" s="91"/>
      <c r="AZ537" s="215">
        <f t="shared" si="160"/>
        <v>46.9375</v>
      </c>
      <c r="BA537" s="91"/>
      <c r="BB537" s="91"/>
      <c r="BC537" s="91"/>
      <c r="BD537" s="400">
        <f t="shared" si="161"/>
        <v>49.9375</v>
      </c>
    </row>
    <row r="538" spans="42:56" ht="15" x14ac:dyDescent="0.25">
      <c r="AP538" s="91"/>
      <c r="AQ538" s="213">
        <f t="shared" si="164"/>
        <v>74</v>
      </c>
      <c r="AR538" s="91"/>
      <c r="AS538" s="214">
        <f t="shared" si="167"/>
        <v>40.625</v>
      </c>
      <c r="AT538" s="214">
        <f t="shared" si="167"/>
        <v>45</v>
      </c>
      <c r="AU538" s="135">
        <f t="shared" si="167"/>
        <v>62</v>
      </c>
      <c r="AV538" s="91"/>
      <c r="AW538" s="130">
        <f t="shared" si="168"/>
        <v>40</v>
      </c>
      <c r="AX538" s="130">
        <f t="shared" si="168"/>
        <v>44</v>
      </c>
      <c r="AY538" s="91"/>
      <c r="AZ538" s="215">
        <f t="shared" si="160"/>
        <v>47</v>
      </c>
      <c r="BA538" s="91"/>
      <c r="BB538" s="91"/>
      <c r="BC538" s="91"/>
      <c r="BD538" s="400">
        <f t="shared" si="161"/>
        <v>50</v>
      </c>
    </row>
    <row r="539" spans="42:56" ht="15" x14ac:dyDescent="0.25">
      <c r="AP539" s="91"/>
      <c r="AQ539" s="213">
        <f t="shared" si="164"/>
        <v>74.0625</v>
      </c>
      <c r="AR539" s="91"/>
      <c r="AS539" s="214">
        <f t="shared" ref="AS539:AU554" si="169">AS538+0.0625</f>
        <v>40.6875</v>
      </c>
      <c r="AT539" s="214">
        <f t="shared" si="169"/>
        <v>45.0625</v>
      </c>
      <c r="AU539" s="135">
        <f t="shared" si="169"/>
        <v>62.0625</v>
      </c>
      <c r="AV539" s="91"/>
      <c r="AW539" s="130">
        <f t="shared" ref="AW539:AX554" si="170">AW538+0.0625</f>
        <v>40.0625</v>
      </c>
      <c r="AX539" s="130">
        <f t="shared" si="170"/>
        <v>44.0625</v>
      </c>
      <c r="AY539" s="91"/>
      <c r="AZ539" s="215">
        <f t="shared" ref="AZ539:AZ602" si="171">AZ538+0.0625</f>
        <v>47.0625</v>
      </c>
      <c r="BA539" s="91"/>
      <c r="BB539" s="91"/>
      <c r="BC539" s="91"/>
      <c r="BD539" s="400">
        <f t="shared" ref="BD539:BD602" si="172">BD538+0.0625</f>
        <v>50.0625</v>
      </c>
    </row>
    <row r="540" spans="42:56" ht="15" x14ac:dyDescent="0.25">
      <c r="AP540" s="91"/>
      <c r="AQ540" s="213">
        <f t="shared" si="164"/>
        <v>74.125</v>
      </c>
      <c r="AR540" s="91"/>
      <c r="AS540" s="214">
        <f t="shared" si="169"/>
        <v>40.75</v>
      </c>
      <c r="AT540" s="214">
        <f t="shared" si="169"/>
        <v>45.125</v>
      </c>
      <c r="AU540" s="135">
        <f t="shared" si="169"/>
        <v>62.125</v>
      </c>
      <c r="AV540" s="91"/>
      <c r="AW540" s="130">
        <f t="shared" si="170"/>
        <v>40.125</v>
      </c>
      <c r="AX540" s="130">
        <f t="shared" si="170"/>
        <v>44.125</v>
      </c>
      <c r="AY540" s="91"/>
      <c r="AZ540" s="215">
        <f t="shared" si="171"/>
        <v>47.125</v>
      </c>
      <c r="BA540" s="91"/>
      <c r="BB540" s="91"/>
      <c r="BC540" s="91"/>
      <c r="BD540" s="400">
        <f t="shared" si="172"/>
        <v>50.125</v>
      </c>
    </row>
    <row r="541" spans="42:56" ht="15" x14ac:dyDescent="0.25">
      <c r="AP541" s="91"/>
      <c r="AQ541" s="213">
        <f t="shared" si="164"/>
        <v>74.1875</v>
      </c>
      <c r="AR541" s="91"/>
      <c r="AS541" s="214">
        <f t="shared" si="169"/>
        <v>40.8125</v>
      </c>
      <c r="AT541" s="214">
        <f t="shared" si="169"/>
        <v>45.1875</v>
      </c>
      <c r="AU541" s="135">
        <f t="shared" si="169"/>
        <v>62.1875</v>
      </c>
      <c r="AV541" s="91"/>
      <c r="AW541" s="130">
        <f t="shared" si="170"/>
        <v>40.1875</v>
      </c>
      <c r="AX541" s="130">
        <f t="shared" si="170"/>
        <v>44.1875</v>
      </c>
      <c r="AY541" s="91"/>
      <c r="AZ541" s="215">
        <f t="shared" si="171"/>
        <v>47.1875</v>
      </c>
      <c r="BA541" s="91"/>
      <c r="BB541" s="91"/>
      <c r="BC541" s="91"/>
      <c r="BD541" s="400">
        <f t="shared" si="172"/>
        <v>50.1875</v>
      </c>
    </row>
    <row r="542" spans="42:56" ht="15" x14ac:dyDescent="0.25">
      <c r="AP542" s="91"/>
      <c r="AQ542" s="213">
        <f t="shared" si="164"/>
        <v>74.25</v>
      </c>
      <c r="AR542" s="91"/>
      <c r="AS542" s="214">
        <f t="shared" si="169"/>
        <v>40.875</v>
      </c>
      <c r="AT542" s="214">
        <f t="shared" si="169"/>
        <v>45.25</v>
      </c>
      <c r="AU542" s="135">
        <f t="shared" si="169"/>
        <v>62.25</v>
      </c>
      <c r="AV542" s="91"/>
      <c r="AW542" s="130">
        <f t="shared" si="170"/>
        <v>40.25</v>
      </c>
      <c r="AX542" s="130">
        <f t="shared" si="170"/>
        <v>44.25</v>
      </c>
      <c r="AY542" s="91"/>
      <c r="AZ542" s="215">
        <f t="shared" si="171"/>
        <v>47.25</v>
      </c>
      <c r="BA542" s="91"/>
      <c r="BB542" s="91"/>
      <c r="BC542" s="91"/>
      <c r="BD542" s="400">
        <f t="shared" si="172"/>
        <v>50.25</v>
      </c>
    </row>
    <row r="543" spans="42:56" ht="15" x14ac:dyDescent="0.25">
      <c r="AP543" s="91"/>
      <c r="AQ543" s="213">
        <f t="shared" si="164"/>
        <v>74.3125</v>
      </c>
      <c r="AR543" s="91"/>
      <c r="AS543" s="214">
        <f t="shared" si="169"/>
        <v>40.9375</v>
      </c>
      <c r="AT543" s="214">
        <f t="shared" si="169"/>
        <v>45.3125</v>
      </c>
      <c r="AU543" s="135">
        <f t="shared" si="169"/>
        <v>62.3125</v>
      </c>
      <c r="AV543" s="91"/>
      <c r="AW543" s="130">
        <f t="shared" si="170"/>
        <v>40.3125</v>
      </c>
      <c r="AX543" s="130">
        <f t="shared" si="170"/>
        <v>44.3125</v>
      </c>
      <c r="AY543" s="91"/>
      <c r="AZ543" s="215">
        <f t="shared" si="171"/>
        <v>47.3125</v>
      </c>
      <c r="BA543" s="91"/>
      <c r="BB543" s="91"/>
      <c r="BC543" s="91"/>
      <c r="BD543" s="400">
        <f t="shared" si="172"/>
        <v>50.3125</v>
      </c>
    </row>
    <row r="544" spans="42:56" ht="15" x14ac:dyDescent="0.25">
      <c r="AP544" s="91"/>
      <c r="AQ544" s="213">
        <f t="shared" si="164"/>
        <v>74.375</v>
      </c>
      <c r="AR544" s="91"/>
      <c r="AS544" s="214">
        <f t="shared" si="169"/>
        <v>41</v>
      </c>
      <c r="AT544" s="214">
        <f t="shared" si="169"/>
        <v>45.375</v>
      </c>
      <c r="AU544" s="135">
        <f t="shared" si="169"/>
        <v>62.375</v>
      </c>
      <c r="AV544" s="91"/>
      <c r="AW544" s="130">
        <f t="shared" si="170"/>
        <v>40.375</v>
      </c>
      <c r="AX544" s="130">
        <f t="shared" si="170"/>
        <v>44.375</v>
      </c>
      <c r="AY544" s="91"/>
      <c r="AZ544" s="215">
        <f t="shared" si="171"/>
        <v>47.375</v>
      </c>
      <c r="BA544" s="91"/>
      <c r="BB544" s="91"/>
      <c r="BC544" s="91"/>
      <c r="BD544" s="400">
        <f t="shared" si="172"/>
        <v>50.375</v>
      </c>
    </row>
    <row r="545" spans="42:56" ht="15" x14ac:dyDescent="0.25">
      <c r="AP545" s="91"/>
      <c r="AQ545" s="213">
        <f t="shared" si="164"/>
        <v>74.4375</v>
      </c>
      <c r="AR545" s="91"/>
      <c r="AS545" s="214">
        <f t="shared" si="169"/>
        <v>41.0625</v>
      </c>
      <c r="AT545" s="214">
        <f t="shared" si="169"/>
        <v>45.4375</v>
      </c>
      <c r="AU545" s="135">
        <f t="shared" si="169"/>
        <v>62.4375</v>
      </c>
      <c r="AV545" s="91"/>
      <c r="AW545" s="130">
        <f t="shared" si="170"/>
        <v>40.4375</v>
      </c>
      <c r="AX545" s="130">
        <f t="shared" si="170"/>
        <v>44.4375</v>
      </c>
      <c r="AY545" s="91"/>
      <c r="AZ545" s="215">
        <f t="shared" si="171"/>
        <v>47.4375</v>
      </c>
      <c r="BA545" s="91"/>
      <c r="BB545" s="91"/>
      <c r="BC545" s="91"/>
      <c r="BD545" s="400">
        <f t="shared" si="172"/>
        <v>50.4375</v>
      </c>
    </row>
    <row r="546" spans="42:56" ht="15" x14ac:dyDescent="0.25">
      <c r="AP546" s="91"/>
      <c r="AQ546" s="213">
        <f t="shared" si="164"/>
        <v>74.5</v>
      </c>
      <c r="AR546" s="91"/>
      <c r="AS546" s="214">
        <f t="shared" si="169"/>
        <v>41.125</v>
      </c>
      <c r="AT546" s="214">
        <f t="shared" si="169"/>
        <v>45.5</v>
      </c>
      <c r="AU546" s="135">
        <f t="shared" si="169"/>
        <v>62.5</v>
      </c>
      <c r="AV546" s="91"/>
      <c r="AW546" s="130">
        <f t="shared" si="170"/>
        <v>40.5</v>
      </c>
      <c r="AX546" s="130">
        <f t="shared" si="170"/>
        <v>44.5</v>
      </c>
      <c r="AY546" s="91"/>
      <c r="AZ546" s="215">
        <f t="shared" si="171"/>
        <v>47.5</v>
      </c>
      <c r="BA546" s="91"/>
      <c r="BB546" s="91"/>
      <c r="BC546" s="91"/>
      <c r="BD546" s="400">
        <f t="shared" si="172"/>
        <v>50.5</v>
      </c>
    </row>
    <row r="547" spans="42:56" ht="15" x14ac:dyDescent="0.25">
      <c r="AP547" s="91"/>
      <c r="AQ547" s="213">
        <f t="shared" si="164"/>
        <v>74.5625</v>
      </c>
      <c r="AR547" s="91"/>
      <c r="AS547" s="214">
        <f t="shared" si="169"/>
        <v>41.1875</v>
      </c>
      <c r="AT547" s="214">
        <f t="shared" si="169"/>
        <v>45.5625</v>
      </c>
      <c r="AU547" s="135">
        <f t="shared" si="169"/>
        <v>62.5625</v>
      </c>
      <c r="AV547" s="91"/>
      <c r="AW547" s="130">
        <f t="shared" si="170"/>
        <v>40.5625</v>
      </c>
      <c r="AX547" s="130">
        <f t="shared" si="170"/>
        <v>44.5625</v>
      </c>
      <c r="AY547" s="91"/>
      <c r="AZ547" s="215">
        <f t="shared" si="171"/>
        <v>47.5625</v>
      </c>
      <c r="BA547" s="91"/>
      <c r="BB547" s="91"/>
      <c r="BC547" s="91"/>
      <c r="BD547" s="400">
        <f t="shared" si="172"/>
        <v>50.5625</v>
      </c>
    </row>
    <row r="548" spans="42:56" ht="15" x14ac:dyDescent="0.25">
      <c r="AP548" s="91"/>
      <c r="AQ548" s="213">
        <f t="shared" si="164"/>
        <v>74.625</v>
      </c>
      <c r="AR548" s="91"/>
      <c r="AS548" s="214">
        <f t="shared" si="169"/>
        <v>41.25</v>
      </c>
      <c r="AT548" s="214">
        <f t="shared" si="169"/>
        <v>45.625</v>
      </c>
      <c r="AU548" s="135">
        <f t="shared" si="169"/>
        <v>62.625</v>
      </c>
      <c r="AV548" s="91"/>
      <c r="AW548" s="130">
        <f t="shared" si="170"/>
        <v>40.625</v>
      </c>
      <c r="AX548" s="130">
        <f t="shared" si="170"/>
        <v>44.625</v>
      </c>
      <c r="AY548" s="91"/>
      <c r="AZ548" s="215">
        <f t="shared" si="171"/>
        <v>47.625</v>
      </c>
      <c r="BA548" s="91"/>
      <c r="BB548" s="91"/>
      <c r="BC548" s="91"/>
      <c r="BD548" s="400">
        <f t="shared" si="172"/>
        <v>50.625</v>
      </c>
    </row>
    <row r="549" spans="42:56" ht="15" x14ac:dyDescent="0.25">
      <c r="AP549" s="91"/>
      <c r="AQ549" s="213">
        <f t="shared" si="164"/>
        <v>74.6875</v>
      </c>
      <c r="AR549" s="91"/>
      <c r="AS549" s="214">
        <f t="shared" si="169"/>
        <v>41.3125</v>
      </c>
      <c r="AT549" s="214">
        <f t="shared" si="169"/>
        <v>45.6875</v>
      </c>
      <c r="AU549" s="135">
        <f t="shared" si="169"/>
        <v>62.6875</v>
      </c>
      <c r="AV549" s="91"/>
      <c r="AW549" s="130">
        <f t="shared" si="170"/>
        <v>40.6875</v>
      </c>
      <c r="AX549" s="130">
        <f t="shared" si="170"/>
        <v>44.6875</v>
      </c>
      <c r="AY549" s="91"/>
      <c r="AZ549" s="215">
        <f t="shared" si="171"/>
        <v>47.6875</v>
      </c>
      <c r="BA549" s="91"/>
      <c r="BB549" s="91"/>
      <c r="BC549" s="91"/>
      <c r="BD549" s="400">
        <f t="shared" si="172"/>
        <v>50.6875</v>
      </c>
    </row>
    <row r="550" spans="42:56" ht="15" x14ac:dyDescent="0.25">
      <c r="AP550" s="91"/>
      <c r="AQ550" s="213">
        <f t="shared" si="164"/>
        <v>74.75</v>
      </c>
      <c r="AR550" s="91"/>
      <c r="AS550" s="214">
        <f t="shared" si="169"/>
        <v>41.375</v>
      </c>
      <c r="AT550" s="214">
        <f t="shared" si="169"/>
        <v>45.75</v>
      </c>
      <c r="AU550" s="135">
        <f t="shared" si="169"/>
        <v>62.75</v>
      </c>
      <c r="AV550" s="91"/>
      <c r="AW550" s="130">
        <f t="shared" si="170"/>
        <v>40.75</v>
      </c>
      <c r="AX550" s="130">
        <f t="shared" si="170"/>
        <v>44.75</v>
      </c>
      <c r="AY550" s="91"/>
      <c r="AZ550" s="215">
        <f t="shared" si="171"/>
        <v>47.75</v>
      </c>
      <c r="BA550" s="91"/>
      <c r="BB550" s="91"/>
      <c r="BC550" s="91"/>
      <c r="BD550" s="400">
        <f t="shared" si="172"/>
        <v>50.75</v>
      </c>
    </row>
    <row r="551" spans="42:56" ht="15" x14ac:dyDescent="0.25">
      <c r="AP551" s="91"/>
      <c r="AQ551" s="213">
        <f t="shared" si="164"/>
        <v>74.8125</v>
      </c>
      <c r="AR551" s="91"/>
      <c r="AS551" s="214">
        <f t="shared" si="169"/>
        <v>41.4375</v>
      </c>
      <c r="AT551" s="214">
        <f t="shared" si="169"/>
        <v>45.8125</v>
      </c>
      <c r="AU551" s="135">
        <f t="shared" si="169"/>
        <v>62.8125</v>
      </c>
      <c r="AV551" s="91"/>
      <c r="AW551" s="130">
        <f t="shared" si="170"/>
        <v>40.8125</v>
      </c>
      <c r="AX551" s="130">
        <f t="shared" si="170"/>
        <v>44.8125</v>
      </c>
      <c r="AY551" s="91"/>
      <c r="AZ551" s="215">
        <f t="shared" si="171"/>
        <v>47.8125</v>
      </c>
      <c r="BA551" s="91"/>
      <c r="BB551" s="91"/>
      <c r="BC551" s="91"/>
      <c r="BD551" s="400">
        <f t="shared" si="172"/>
        <v>50.8125</v>
      </c>
    </row>
    <row r="552" spans="42:56" ht="15" x14ac:dyDescent="0.25">
      <c r="AP552" s="91"/>
      <c r="AQ552" s="213">
        <f t="shared" si="164"/>
        <v>74.875</v>
      </c>
      <c r="AR552" s="91"/>
      <c r="AS552" s="214">
        <f t="shared" si="169"/>
        <v>41.5</v>
      </c>
      <c r="AT552" s="214">
        <f t="shared" si="169"/>
        <v>45.875</v>
      </c>
      <c r="AU552" s="135">
        <f t="shared" si="169"/>
        <v>62.875</v>
      </c>
      <c r="AV552" s="91"/>
      <c r="AW552" s="130">
        <f t="shared" si="170"/>
        <v>40.875</v>
      </c>
      <c r="AX552" s="130">
        <f t="shared" si="170"/>
        <v>44.875</v>
      </c>
      <c r="AY552" s="91"/>
      <c r="AZ552" s="215">
        <f t="shared" si="171"/>
        <v>47.875</v>
      </c>
      <c r="BA552" s="91"/>
      <c r="BB552" s="91"/>
      <c r="BC552" s="91"/>
      <c r="BD552" s="400">
        <f t="shared" si="172"/>
        <v>50.875</v>
      </c>
    </row>
    <row r="553" spans="42:56" ht="15" x14ac:dyDescent="0.25">
      <c r="AP553" s="91"/>
      <c r="AQ553" s="213">
        <f t="shared" si="164"/>
        <v>74.9375</v>
      </c>
      <c r="AR553" s="91"/>
      <c r="AS553" s="214">
        <f t="shared" si="169"/>
        <v>41.5625</v>
      </c>
      <c r="AT553" s="214">
        <f t="shared" si="169"/>
        <v>45.9375</v>
      </c>
      <c r="AU553" s="135">
        <f t="shared" si="169"/>
        <v>62.9375</v>
      </c>
      <c r="AV553" s="91"/>
      <c r="AW553" s="130">
        <f t="shared" si="170"/>
        <v>40.9375</v>
      </c>
      <c r="AX553" s="130">
        <f t="shared" si="170"/>
        <v>44.9375</v>
      </c>
      <c r="AY553" s="91"/>
      <c r="AZ553" s="215">
        <f t="shared" si="171"/>
        <v>47.9375</v>
      </c>
      <c r="BA553" s="91"/>
      <c r="BB553" s="91"/>
      <c r="BC553" s="91"/>
      <c r="BD553" s="400">
        <f t="shared" si="172"/>
        <v>50.9375</v>
      </c>
    </row>
    <row r="554" spans="42:56" ht="15" x14ac:dyDescent="0.25">
      <c r="AP554" s="91"/>
      <c r="AQ554" s="213">
        <f t="shared" si="164"/>
        <v>75</v>
      </c>
      <c r="AR554" s="91"/>
      <c r="AS554" s="214">
        <f t="shared" si="169"/>
        <v>41.625</v>
      </c>
      <c r="AT554" s="214">
        <f t="shared" si="169"/>
        <v>46</v>
      </c>
      <c r="AU554" s="135">
        <f t="shared" si="169"/>
        <v>63</v>
      </c>
      <c r="AV554" s="91"/>
      <c r="AW554" s="130">
        <f t="shared" si="170"/>
        <v>41</v>
      </c>
      <c r="AX554" s="130">
        <f t="shared" si="170"/>
        <v>45</v>
      </c>
      <c r="AY554" s="91"/>
      <c r="AZ554" s="215">
        <f t="shared" si="171"/>
        <v>48</v>
      </c>
      <c r="BA554" s="91"/>
      <c r="BB554" s="91"/>
      <c r="BC554" s="91"/>
      <c r="BD554" s="400">
        <f t="shared" si="172"/>
        <v>51</v>
      </c>
    </row>
    <row r="555" spans="42:56" ht="15" x14ac:dyDescent="0.25">
      <c r="AP555" s="91"/>
      <c r="AQ555" s="213">
        <f t="shared" si="164"/>
        <v>75.0625</v>
      </c>
      <c r="AR555" s="91"/>
      <c r="AS555" s="214">
        <f t="shared" ref="AS555:AU570" si="173">AS554+0.0625</f>
        <v>41.6875</v>
      </c>
      <c r="AT555" s="214">
        <f t="shared" si="173"/>
        <v>46.0625</v>
      </c>
      <c r="AU555" s="135">
        <f t="shared" si="173"/>
        <v>63.0625</v>
      </c>
      <c r="AV555" s="91"/>
      <c r="AW555" s="130">
        <f t="shared" ref="AW555:AX570" si="174">AW554+0.0625</f>
        <v>41.0625</v>
      </c>
      <c r="AX555" s="130">
        <f t="shared" si="174"/>
        <v>45.0625</v>
      </c>
      <c r="AY555" s="91"/>
      <c r="AZ555" s="215">
        <f t="shared" si="171"/>
        <v>48.0625</v>
      </c>
      <c r="BA555" s="91"/>
      <c r="BB555" s="91"/>
      <c r="BC555" s="91"/>
      <c r="BD555" s="400">
        <f t="shared" si="172"/>
        <v>51.0625</v>
      </c>
    </row>
    <row r="556" spans="42:56" ht="15" x14ac:dyDescent="0.25">
      <c r="AP556" s="91"/>
      <c r="AQ556" s="213">
        <f t="shared" si="164"/>
        <v>75.125</v>
      </c>
      <c r="AR556" s="91"/>
      <c r="AS556" s="214">
        <f t="shared" si="173"/>
        <v>41.75</v>
      </c>
      <c r="AT556" s="214">
        <f t="shared" si="173"/>
        <v>46.125</v>
      </c>
      <c r="AU556" s="135">
        <f t="shared" si="173"/>
        <v>63.125</v>
      </c>
      <c r="AV556" s="91"/>
      <c r="AW556" s="130">
        <f t="shared" si="174"/>
        <v>41.125</v>
      </c>
      <c r="AX556" s="130">
        <f t="shared" si="174"/>
        <v>45.125</v>
      </c>
      <c r="AY556" s="91"/>
      <c r="AZ556" s="215">
        <f t="shared" si="171"/>
        <v>48.125</v>
      </c>
      <c r="BA556" s="91"/>
      <c r="BB556" s="91"/>
      <c r="BC556" s="91"/>
      <c r="BD556" s="400">
        <f t="shared" si="172"/>
        <v>51.125</v>
      </c>
    </row>
    <row r="557" spans="42:56" ht="15" x14ac:dyDescent="0.25">
      <c r="AP557" s="91"/>
      <c r="AQ557" s="213">
        <f t="shared" si="164"/>
        <v>75.1875</v>
      </c>
      <c r="AR557" s="91"/>
      <c r="AS557" s="214">
        <f t="shared" si="173"/>
        <v>41.8125</v>
      </c>
      <c r="AT557" s="214">
        <f t="shared" si="173"/>
        <v>46.1875</v>
      </c>
      <c r="AU557" s="135">
        <f t="shared" si="173"/>
        <v>63.1875</v>
      </c>
      <c r="AV557" s="91"/>
      <c r="AW557" s="130">
        <f t="shared" si="174"/>
        <v>41.1875</v>
      </c>
      <c r="AX557" s="130">
        <f t="shared" si="174"/>
        <v>45.1875</v>
      </c>
      <c r="AY557" s="91"/>
      <c r="AZ557" s="215">
        <f t="shared" si="171"/>
        <v>48.1875</v>
      </c>
      <c r="BA557" s="91"/>
      <c r="BB557" s="91"/>
      <c r="BC557" s="91"/>
      <c r="BD557" s="400">
        <f t="shared" si="172"/>
        <v>51.1875</v>
      </c>
    </row>
    <row r="558" spans="42:56" ht="15" x14ac:dyDescent="0.25">
      <c r="AP558" s="91"/>
      <c r="AQ558" s="213">
        <f t="shared" si="164"/>
        <v>75.25</v>
      </c>
      <c r="AR558" s="91"/>
      <c r="AS558" s="214">
        <f t="shared" si="173"/>
        <v>41.875</v>
      </c>
      <c r="AT558" s="214">
        <f t="shared" si="173"/>
        <v>46.25</v>
      </c>
      <c r="AU558" s="135">
        <f t="shared" si="173"/>
        <v>63.25</v>
      </c>
      <c r="AV558" s="91"/>
      <c r="AW558" s="130">
        <f t="shared" si="174"/>
        <v>41.25</v>
      </c>
      <c r="AX558" s="130">
        <f t="shared" si="174"/>
        <v>45.25</v>
      </c>
      <c r="AY558" s="91"/>
      <c r="AZ558" s="215">
        <f t="shared" si="171"/>
        <v>48.25</v>
      </c>
      <c r="BA558" s="91"/>
      <c r="BB558" s="91"/>
      <c r="BC558" s="91"/>
      <c r="BD558" s="400">
        <f t="shared" si="172"/>
        <v>51.25</v>
      </c>
    </row>
    <row r="559" spans="42:56" ht="15" x14ac:dyDescent="0.25">
      <c r="AP559" s="91"/>
      <c r="AQ559" s="213">
        <f t="shared" si="164"/>
        <v>75.3125</v>
      </c>
      <c r="AR559" s="91"/>
      <c r="AS559" s="214">
        <f t="shared" si="173"/>
        <v>41.9375</v>
      </c>
      <c r="AT559" s="214">
        <f t="shared" si="173"/>
        <v>46.3125</v>
      </c>
      <c r="AU559" s="135">
        <f t="shared" si="173"/>
        <v>63.3125</v>
      </c>
      <c r="AV559" s="91"/>
      <c r="AW559" s="130">
        <f t="shared" si="174"/>
        <v>41.3125</v>
      </c>
      <c r="AX559" s="130">
        <f t="shared" si="174"/>
        <v>45.3125</v>
      </c>
      <c r="AY559" s="91"/>
      <c r="AZ559" s="215">
        <f t="shared" si="171"/>
        <v>48.3125</v>
      </c>
      <c r="BA559" s="91"/>
      <c r="BB559" s="91"/>
      <c r="BC559" s="91"/>
      <c r="BD559" s="400">
        <f t="shared" si="172"/>
        <v>51.3125</v>
      </c>
    </row>
    <row r="560" spans="42:56" ht="15" x14ac:dyDescent="0.25">
      <c r="AP560" s="91"/>
      <c r="AQ560" s="213">
        <f t="shared" si="164"/>
        <v>75.375</v>
      </c>
      <c r="AR560" s="91"/>
      <c r="AS560" s="214">
        <f t="shared" si="173"/>
        <v>42</v>
      </c>
      <c r="AT560" s="214">
        <f t="shared" si="173"/>
        <v>46.375</v>
      </c>
      <c r="AU560" s="135">
        <f t="shared" si="173"/>
        <v>63.375</v>
      </c>
      <c r="AV560" s="91"/>
      <c r="AW560" s="130">
        <f t="shared" si="174"/>
        <v>41.375</v>
      </c>
      <c r="AX560" s="130">
        <f t="shared" si="174"/>
        <v>45.375</v>
      </c>
      <c r="AY560" s="91"/>
      <c r="AZ560" s="215">
        <f t="shared" si="171"/>
        <v>48.375</v>
      </c>
      <c r="BA560" s="91"/>
      <c r="BB560" s="91"/>
      <c r="BC560" s="91"/>
      <c r="BD560" s="400">
        <f t="shared" si="172"/>
        <v>51.375</v>
      </c>
    </row>
    <row r="561" spans="42:56" ht="15" x14ac:dyDescent="0.25">
      <c r="AP561" s="91"/>
      <c r="AQ561" s="213">
        <f t="shared" si="164"/>
        <v>75.4375</v>
      </c>
      <c r="AR561" s="91"/>
      <c r="AS561" s="214">
        <f t="shared" si="173"/>
        <v>42.0625</v>
      </c>
      <c r="AT561" s="214">
        <f t="shared" si="173"/>
        <v>46.4375</v>
      </c>
      <c r="AU561" s="135">
        <f t="shared" si="173"/>
        <v>63.4375</v>
      </c>
      <c r="AV561" s="91"/>
      <c r="AW561" s="130">
        <f t="shared" si="174"/>
        <v>41.4375</v>
      </c>
      <c r="AX561" s="130">
        <f t="shared" si="174"/>
        <v>45.4375</v>
      </c>
      <c r="AY561" s="91"/>
      <c r="AZ561" s="215">
        <f t="shared" si="171"/>
        <v>48.4375</v>
      </c>
      <c r="BA561" s="91"/>
      <c r="BB561" s="91"/>
      <c r="BC561" s="91"/>
      <c r="BD561" s="400">
        <f t="shared" si="172"/>
        <v>51.4375</v>
      </c>
    </row>
    <row r="562" spans="42:56" ht="15" x14ac:dyDescent="0.25">
      <c r="AP562" s="91"/>
      <c r="AQ562" s="213">
        <f t="shared" si="164"/>
        <v>75.5</v>
      </c>
      <c r="AR562" s="91"/>
      <c r="AS562" s="214">
        <f t="shared" si="173"/>
        <v>42.125</v>
      </c>
      <c r="AT562" s="214">
        <f t="shared" si="173"/>
        <v>46.5</v>
      </c>
      <c r="AU562" s="135">
        <f t="shared" si="173"/>
        <v>63.5</v>
      </c>
      <c r="AV562" s="91"/>
      <c r="AW562" s="130">
        <f t="shared" si="174"/>
        <v>41.5</v>
      </c>
      <c r="AX562" s="130">
        <f t="shared" si="174"/>
        <v>45.5</v>
      </c>
      <c r="AY562" s="91"/>
      <c r="AZ562" s="215">
        <f t="shared" si="171"/>
        <v>48.5</v>
      </c>
      <c r="BA562" s="91"/>
      <c r="BB562" s="91"/>
      <c r="BC562" s="91"/>
      <c r="BD562" s="400">
        <f t="shared" si="172"/>
        <v>51.5</v>
      </c>
    </row>
    <row r="563" spans="42:56" ht="15" x14ac:dyDescent="0.25">
      <c r="AP563" s="91"/>
      <c r="AQ563" s="213">
        <f t="shared" si="164"/>
        <v>75.5625</v>
      </c>
      <c r="AR563" s="91"/>
      <c r="AS563" s="214">
        <f t="shared" si="173"/>
        <v>42.1875</v>
      </c>
      <c r="AT563" s="214">
        <f t="shared" si="173"/>
        <v>46.5625</v>
      </c>
      <c r="AU563" s="135">
        <f t="shared" si="173"/>
        <v>63.5625</v>
      </c>
      <c r="AV563" s="91"/>
      <c r="AW563" s="130">
        <f t="shared" si="174"/>
        <v>41.5625</v>
      </c>
      <c r="AX563" s="130">
        <f t="shared" si="174"/>
        <v>45.5625</v>
      </c>
      <c r="AY563" s="91"/>
      <c r="AZ563" s="215">
        <f t="shared" si="171"/>
        <v>48.5625</v>
      </c>
      <c r="BA563" s="91"/>
      <c r="BB563" s="91"/>
      <c r="BC563" s="91"/>
      <c r="BD563" s="400">
        <f t="shared" si="172"/>
        <v>51.5625</v>
      </c>
    </row>
    <row r="564" spans="42:56" ht="15" x14ac:dyDescent="0.25">
      <c r="AP564" s="91"/>
      <c r="AQ564" s="213">
        <f t="shared" si="164"/>
        <v>75.625</v>
      </c>
      <c r="AR564" s="91"/>
      <c r="AS564" s="214">
        <f t="shared" si="173"/>
        <v>42.25</v>
      </c>
      <c r="AT564" s="214">
        <f t="shared" si="173"/>
        <v>46.625</v>
      </c>
      <c r="AU564" s="135">
        <f t="shared" si="173"/>
        <v>63.625</v>
      </c>
      <c r="AV564" s="91"/>
      <c r="AW564" s="130">
        <f t="shared" si="174"/>
        <v>41.625</v>
      </c>
      <c r="AX564" s="130">
        <f t="shared" si="174"/>
        <v>45.625</v>
      </c>
      <c r="AY564" s="91"/>
      <c r="AZ564" s="215">
        <f t="shared" si="171"/>
        <v>48.625</v>
      </c>
      <c r="BA564" s="91"/>
      <c r="BB564" s="91"/>
      <c r="BC564" s="91"/>
      <c r="BD564" s="400">
        <f t="shared" si="172"/>
        <v>51.625</v>
      </c>
    </row>
    <row r="565" spans="42:56" ht="15" x14ac:dyDescent="0.25">
      <c r="AP565" s="91"/>
      <c r="AQ565" s="213">
        <f t="shared" si="164"/>
        <v>75.6875</v>
      </c>
      <c r="AR565" s="91"/>
      <c r="AS565" s="214">
        <f t="shared" si="173"/>
        <v>42.3125</v>
      </c>
      <c r="AT565" s="214">
        <f t="shared" si="173"/>
        <v>46.6875</v>
      </c>
      <c r="AU565" s="135">
        <f t="shared" si="173"/>
        <v>63.6875</v>
      </c>
      <c r="AV565" s="91"/>
      <c r="AW565" s="130">
        <f t="shared" si="174"/>
        <v>41.6875</v>
      </c>
      <c r="AX565" s="130">
        <f t="shared" si="174"/>
        <v>45.6875</v>
      </c>
      <c r="AY565" s="91"/>
      <c r="AZ565" s="215">
        <f t="shared" si="171"/>
        <v>48.6875</v>
      </c>
      <c r="BA565" s="91"/>
      <c r="BB565" s="91"/>
      <c r="BC565" s="91"/>
      <c r="BD565" s="400">
        <f t="shared" si="172"/>
        <v>51.6875</v>
      </c>
    </row>
    <row r="566" spans="42:56" ht="15" x14ac:dyDescent="0.25">
      <c r="AP566" s="91"/>
      <c r="AQ566" s="213">
        <f t="shared" si="164"/>
        <v>75.75</v>
      </c>
      <c r="AR566" s="91"/>
      <c r="AS566" s="214">
        <f t="shared" si="173"/>
        <v>42.375</v>
      </c>
      <c r="AT566" s="214">
        <f t="shared" si="173"/>
        <v>46.75</v>
      </c>
      <c r="AU566" s="135">
        <f t="shared" si="173"/>
        <v>63.75</v>
      </c>
      <c r="AV566" s="91"/>
      <c r="AW566" s="130">
        <f t="shared" si="174"/>
        <v>41.75</v>
      </c>
      <c r="AX566" s="130">
        <f t="shared" si="174"/>
        <v>45.75</v>
      </c>
      <c r="AY566" s="91"/>
      <c r="AZ566" s="215">
        <f t="shared" si="171"/>
        <v>48.75</v>
      </c>
      <c r="BA566" s="91"/>
      <c r="BB566" s="91"/>
      <c r="BC566" s="91"/>
      <c r="BD566" s="400">
        <f t="shared" si="172"/>
        <v>51.75</v>
      </c>
    </row>
    <row r="567" spans="42:56" ht="15" x14ac:dyDescent="0.25">
      <c r="AP567" s="91"/>
      <c r="AQ567" s="213">
        <f t="shared" si="164"/>
        <v>75.8125</v>
      </c>
      <c r="AR567" s="91"/>
      <c r="AS567" s="214">
        <f t="shared" si="173"/>
        <v>42.4375</v>
      </c>
      <c r="AT567" s="214">
        <f t="shared" si="173"/>
        <v>46.8125</v>
      </c>
      <c r="AU567" s="135">
        <f t="shared" si="173"/>
        <v>63.8125</v>
      </c>
      <c r="AV567" s="91"/>
      <c r="AW567" s="130">
        <f t="shared" si="174"/>
        <v>41.8125</v>
      </c>
      <c r="AX567" s="130">
        <f t="shared" si="174"/>
        <v>45.8125</v>
      </c>
      <c r="AY567" s="91"/>
      <c r="AZ567" s="215">
        <f t="shared" si="171"/>
        <v>48.8125</v>
      </c>
      <c r="BA567" s="91"/>
      <c r="BB567" s="91"/>
      <c r="BC567" s="91"/>
      <c r="BD567" s="400">
        <f t="shared" si="172"/>
        <v>51.8125</v>
      </c>
    </row>
    <row r="568" spans="42:56" ht="15" x14ac:dyDescent="0.25">
      <c r="AP568" s="91"/>
      <c r="AQ568" s="213">
        <f t="shared" si="164"/>
        <v>75.875</v>
      </c>
      <c r="AR568" s="91"/>
      <c r="AS568" s="214">
        <f t="shared" si="173"/>
        <v>42.5</v>
      </c>
      <c r="AT568" s="214">
        <f t="shared" si="173"/>
        <v>46.875</v>
      </c>
      <c r="AU568" s="135">
        <f t="shared" si="173"/>
        <v>63.875</v>
      </c>
      <c r="AV568" s="91"/>
      <c r="AW568" s="130">
        <f t="shared" si="174"/>
        <v>41.875</v>
      </c>
      <c r="AX568" s="130">
        <f t="shared" si="174"/>
        <v>45.875</v>
      </c>
      <c r="AY568" s="91"/>
      <c r="AZ568" s="215">
        <f t="shared" si="171"/>
        <v>48.875</v>
      </c>
      <c r="BA568" s="91"/>
      <c r="BB568" s="91"/>
      <c r="BC568" s="91"/>
      <c r="BD568" s="400">
        <f t="shared" si="172"/>
        <v>51.875</v>
      </c>
    </row>
    <row r="569" spans="42:56" ht="15" x14ac:dyDescent="0.25">
      <c r="AP569" s="91"/>
      <c r="AQ569" s="213">
        <f t="shared" si="164"/>
        <v>75.9375</v>
      </c>
      <c r="AR569" s="91"/>
      <c r="AS569" s="214">
        <f t="shared" si="173"/>
        <v>42.5625</v>
      </c>
      <c r="AT569" s="214">
        <f t="shared" si="173"/>
        <v>46.9375</v>
      </c>
      <c r="AU569" s="135">
        <f t="shared" si="173"/>
        <v>63.9375</v>
      </c>
      <c r="AV569" s="91"/>
      <c r="AW569" s="130">
        <f t="shared" si="174"/>
        <v>41.9375</v>
      </c>
      <c r="AX569" s="130">
        <f t="shared" si="174"/>
        <v>45.9375</v>
      </c>
      <c r="AY569" s="91"/>
      <c r="AZ569" s="215">
        <f t="shared" si="171"/>
        <v>48.9375</v>
      </c>
      <c r="BA569" s="91"/>
      <c r="BB569" s="91"/>
      <c r="BC569" s="91"/>
      <c r="BD569" s="400">
        <f t="shared" si="172"/>
        <v>51.9375</v>
      </c>
    </row>
    <row r="570" spans="42:56" ht="15" x14ac:dyDescent="0.25">
      <c r="AP570" s="91"/>
      <c r="AQ570" s="213">
        <f t="shared" si="164"/>
        <v>76</v>
      </c>
      <c r="AR570" s="91"/>
      <c r="AS570" s="214">
        <f t="shared" si="173"/>
        <v>42.625</v>
      </c>
      <c r="AT570" s="214">
        <f t="shared" si="173"/>
        <v>47</v>
      </c>
      <c r="AU570" s="135">
        <f t="shared" si="173"/>
        <v>64</v>
      </c>
      <c r="AV570" s="91"/>
      <c r="AW570" s="130">
        <f t="shared" si="174"/>
        <v>42</v>
      </c>
      <c r="AX570" s="130">
        <f t="shared" si="174"/>
        <v>46</v>
      </c>
      <c r="AY570" s="91"/>
      <c r="AZ570" s="215">
        <f t="shared" si="171"/>
        <v>49</v>
      </c>
      <c r="BA570" s="91"/>
      <c r="BB570" s="91"/>
      <c r="BC570" s="91"/>
      <c r="BD570" s="400">
        <f t="shared" si="172"/>
        <v>52</v>
      </c>
    </row>
    <row r="571" spans="42:56" ht="15" x14ac:dyDescent="0.25">
      <c r="AP571" s="91"/>
      <c r="AQ571" s="213">
        <f t="shared" ref="AQ571:AQ634" si="175">AQ570+0.0625</f>
        <v>76.0625</v>
      </c>
      <c r="AR571" s="91"/>
      <c r="AS571" s="214">
        <f t="shared" ref="AS571:AU586" si="176">AS570+0.0625</f>
        <v>42.6875</v>
      </c>
      <c r="AT571" s="214">
        <f t="shared" si="176"/>
        <v>47.0625</v>
      </c>
      <c r="AU571" s="135">
        <f t="shared" si="176"/>
        <v>64.0625</v>
      </c>
      <c r="AV571" s="91"/>
      <c r="AW571" s="130">
        <f t="shared" ref="AW571:AX586" si="177">AW570+0.0625</f>
        <v>42.0625</v>
      </c>
      <c r="AX571" s="130">
        <f t="shared" si="177"/>
        <v>46.0625</v>
      </c>
      <c r="AY571" s="91"/>
      <c r="AZ571" s="215">
        <f t="shared" si="171"/>
        <v>49.0625</v>
      </c>
      <c r="BA571" s="91"/>
      <c r="BB571" s="91"/>
      <c r="BC571" s="91"/>
      <c r="BD571" s="400">
        <f t="shared" si="172"/>
        <v>52.0625</v>
      </c>
    </row>
    <row r="572" spans="42:56" ht="15" x14ac:dyDescent="0.25">
      <c r="AP572" s="91"/>
      <c r="AQ572" s="213">
        <f t="shared" si="175"/>
        <v>76.125</v>
      </c>
      <c r="AR572" s="91"/>
      <c r="AS572" s="214">
        <f t="shared" si="176"/>
        <v>42.75</v>
      </c>
      <c r="AT572" s="214">
        <f t="shared" si="176"/>
        <v>47.125</v>
      </c>
      <c r="AU572" s="135">
        <f t="shared" si="176"/>
        <v>64.125</v>
      </c>
      <c r="AV572" s="91"/>
      <c r="AW572" s="130">
        <f t="shared" si="177"/>
        <v>42.125</v>
      </c>
      <c r="AX572" s="130">
        <f t="shared" si="177"/>
        <v>46.125</v>
      </c>
      <c r="AY572" s="91"/>
      <c r="AZ572" s="215">
        <f t="shared" si="171"/>
        <v>49.125</v>
      </c>
      <c r="BA572" s="91"/>
      <c r="BB572" s="91"/>
      <c r="BC572" s="91"/>
      <c r="BD572" s="400">
        <f t="shared" si="172"/>
        <v>52.125</v>
      </c>
    </row>
    <row r="573" spans="42:56" ht="15" x14ac:dyDescent="0.25">
      <c r="AP573" s="91"/>
      <c r="AQ573" s="213">
        <f t="shared" si="175"/>
        <v>76.1875</v>
      </c>
      <c r="AR573" s="91"/>
      <c r="AS573" s="214">
        <f t="shared" si="176"/>
        <v>42.8125</v>
      </c>
      <c r="AT573" s="214">
        <f t="shared" si="176"/>
        <v>47.1875</v>
      </c>
      <c r="AU573" s="135">
        <f t="shared" si="176"/>
        <v>64.1875</v>
      </c>
      <c r="AV573" s="91"/>
      <c r="AW573" s="130">
        <f t="shared" si="177"/>
        <v>42.1875</v>
      </c>
      <c r="AX573" s="130">
        <f t="shared" si="177"/>
        <v>46.1875</v>
      </c>
      <c r="AY573" s="91"/>
      <c r="AZ573" s="215">
        <f t="shared" si="171"/>
        <v>49.1875</v>
      </c>
      <c r="BA573" s="91"/>
      <c r="BB573" s="91"/>
      <c r="BC573" s="91"/>
      <c r="BD573" s="400">
        <f t="shared" si="172"/>
        <v>52.1875</v>
      </c>
    </row>
    <row r="574" spans="42:56" ht="15" x14ac:dyDescent="0.25">
      <c r="AP574" s="91"/>
      <c r="AQ574" s="213">
        <f t="shared" si="175"/>
        <v>76.25</v>
      </c>
      <c r="AR574" s="91"/>
      <c r="AS574" s="214">
        <f t="shared" si="176"/>
        <v>42.875</v>
      </c>
      <c r="AT574" s="214">
        <f t="shared" si="176"/>
        <v>47.25</v>
      </c>
      <c r="AU574" s="135">
        <f t="shared" si="176"/>
        <v>64.25</v>
      </c>
      <c r="AV574" s="91"/>
      <c r="AW574" s="130">
        <f t="shared" si="177"/>
        <v>42.25</v>
      </c>
      <c r="AX574" s="130">
        <f t="shared" si="177"/>
        <v>46.25</v>
      </c>
      <c r="AY574" s="91"/>
      <c r="AZ574" s="215">
        <f t="shared" si="171"/>
        <v>49.25</v>
      </c>
      <c r="BA574" s="91"/>
      <c r="BB574" s="91"/>
      <c r="BC574" s="91"/>
      <c r="BD574" s="400">
        <f t="shared" si="172"/>
        <v>52.25</v>
      </c>
    </row>
    <row r="575" spans="42:56" ht="15" x14ac:dyDescent="0.25">
      <c r="AP575" s="91"/>
      <c r="AQ575" s="213">
        <f t="shared" si="175"/>
        <v>76.3125</v>
      </c>
      <c r="AR575" s="91"/>
      <c r="AS575" s="214">
        <f t="shared" si="176"/>
        <v>42.9375</v>
      </c>
      <c r="AT575" s="214">
        <f t="shared" si="176"/>
        <v>47.3125</v>
      </c>
      <c r="AU575" s="135">
        <f t="shared" si="176"/>
        <v>64.3125</v>
      </c>
      <c r="AV575" s="91"/>
      <c r="AW575" s="130">
        <f t="shared" si="177"/>
        <v>42.3125</v>
      </c>
      <c r="AX575" s="130">
        <f t="shared" si="177"/>
        <v>46.3125</v>
      </c>
      <c r="AY575" s="91"/>
      <c r="AZ575" s="215">
        <f t="shared" si="171"/>
        <v>49.3125</v>
      </c>
      <c r="BA575" s="91"/>
      <c r="BB575" s="91"/>
      <c r="BC575" s="91"/>
      <c r="BD575" s="400">
        <f t="shared" si="172"/>
        <v>52.3125</v>
      </c>
    </row>
    <row r="576" spans="42:56" ht="15" x14ac:dyDescent="0.25">
      <c r="AP576" s="91"/>
      <c r="AQ576" s="213">
        <f t="shared" si="175"/>
        <v>76.375</v>
      </c>
      <c r="AR576" s="91"/>
      <c r="AS576" s="214">
        <f t="shared" si="176"/>
        <v>43</v>
      </c>
      <c r="AT576" s="214">
        <f t="shared" si="176"/>
        <v>47.375</v>
      </c>
      <c r="AU576" s="135">
        <f t="shared" si="176"/>
        <v>64.375</v>
      </c>
      <c r="AV576" s="91"/>
      <c r="AW576" s="130">
        <f t="shared" si="177"/>
        <v>42.375</v>
      </c>
      <c r="AX576" s="130">
        <f t="shared" si="177"/>
        <v>46.375</v>
      </c>
      <c r="AY576" s="91"/>
      <c r="AZ576" s="215">
        <f t="shared" si="171"/>
        <v>49.375</v>
      </c>
      <c r="BA576" s="91"/>
      <c r="BB576" s="91"/>
      <c r="BC576" s="91"/>
      <c r="BD576" s="400">
        <f t="shared" si="172"/>
        <v>52.375</v>
      </c>
    </row>
    <row r="577" spans="42:56" ht="15" x14ac:dyDescent="0.25">
      <c r="AP577" s="91"/>
      <c r="AQ577" s="213">
        <f t="shared" si="175"/>
        <v>76.4375</v>
      </c>
      <c r="AR577" s="91"/>
      <c r="AS577" s="214">
        <f t="shared" si="176"/>
        <v>43.0625</v>
      </c>
      <c r="AT577" s="214">
        <f t="shared" si="176"/>
        <v>47.4375</v>
      </c>
      <c r="AU577" s="135">
        <f t="shared" si="176"/>
        <v>64.4375</v>
      </c>
      <c r="AV577" s="91"/>
      <c r="AW577" s="130">
        <f t="shared" si="177"/>
        <v>42.4375</v>
      </c>
      <c r="AX577" s="130">
        <f t="shared" si="177"/>
        <v>46.4375</v>
      </c>
      <c r="AY577" s="91"/>
      <c r="AZ577" s="215">
        <f t="shared" si="171"/>
        <v>49.4375</v>
      </c>
      <c r="BA577" s="91"/>
      <c r="BB577" s="91"/>
      <c r="BC577" s="91"/>
      <c r="BD577" s="400">
        <f t="shared" si="172"/>
        <v>52.4375</v>
      </c>
    </row>
    <row r="578" spans="42:56" ht="15" x14ac:dyDescent="0.25">
      <c r="AP578" s="91"/>
      <c r="AQ578" s="213">
        <f t="shared" si="175"/>
        <v>76.5</v>
      </c>
      <c r="AR578" s="91"/>
      <c r="AS578" s="214">
        <f t="shared" si="176"/>
        <v>43.125</v>
      </c>
      <c r="AT578" s="214">
        <f t="shared" si="176"/>
        <v>47.5</v>
      </c>
      <c r="AU578" s="135">
        <f t="shared" si="176"/>
        <v>64.5</v>
      </c>
      <c r="AV578" s="91"/>
      <c r="AW578" s="130">
        <f t="shared" si="177"/>
        <v>42.5</v>
      </c>
      <c r="AX578" s="130">
        <f t="shared" si="177"/>
        <v>46.5</v>
      </c>
      <c r="AY578" s="91"/>
      <c r="AZ578" s="215">
        <f t="shared" si="171"/>
        <v>49.5</v>
      </c>
      <c r="BA578" s="91"/>
      <c r="BB578" s="91"/>
      <c r="BC578" s="91"/>
      <c r="BD578" s="400">
        <f t="shared" si="172"/>
        <v>52.5</v>
      </c>
    </row>
    <row r="579" spans="42:56" ht="15" x14ac:dyDescent="0.25">
      <c r="AP579" s="91"/>
      <c r="AQ579" s="213">
        <f t="shared" si="175"/>
        <v>76.5625</v>
      </c>
      <c r="AR579" s="91"/>
      <c r="AS579" s="214">
        <f t="shared" si="176"/>
        <v>43.1875</v>
      </c>
      <c r="AT579" s="214">
        <f t="shared" si="176"/>
        <v>47.5625</v>
      </c>
      <c r="AU579" s="135">
        <f t="shared" si="176"/>
        <v>64.5625</v>
      </c>
      <c r="AV579" s="91"/>
      <c r="AW579" s="130">
        <f t="shared" si="177"/>
        <v>42.5625</v>
      </c>
      <c r="AX579" s="130">
        <f t="shared" si="177"/>
        <v>46.5625</v>
      </c>
      <c r="AY579" s="91"/>
      <c r="AZ579" s="215">
        <f t="shared" si="171"/>
        <v>49.5625</v>
      </c>
      <c r="BA579" s="91"/>
      <c r="BB579" s="91"/>
      <c r="BC579" s="91"/>
      <c r="BD579" s="400">
        <f t="shared" si="172"/>
        <v>52.5625</v>
      </c>
    </row>
    <row r="580" spans="42:56" ht="15" x14ac:dyDescent="0.25">
      <c r="AP580" s="91"/>
      <c r="AQ580" s="213">
        <f t="shared" si="175"/>
        <v>76.625</v>
      </c>
      <c r="AR580" s="91"/>
      <c r="AS580" s="214">
        <f t="shared" si="176"/>
        <v>43.25</v>
      </c>
      <c r="AT580" s="214">
        <f t="shared" si="176"/>
        <v>47.625</v>
      </c>
      <c r="AU580" s="135">
        <f t="shared" si="176"/>
        <v>64.625</v>
      </c>
      <c r="AV580" s="91"/>
      <c r="AW580" s="130">
        <f t="shared" si="177"/>
        <v>42.625</v>
      </c>
      <c r="AX580" s="130">
        <f t="shared" si="177"/>
        <v>46.625</v>
      </c>
      <c r="AY580" s="91"/>
      <c r="AZ580" s="215">
        <f t="shared" si="171"/>
        <v>49.625</v>
      </c>
      <c r="BA580" s="91"/>
      <c r="BB580" s="91"/>
      <c r="BC580" s="91"/>
      <c r="BD580" s="400">
        <f t="shared" si="172"/>
        <v>52.625</v>
      </c>
    </row>
    <row r="581" spans="42:56" ht="15" x14ac:dyDescent="0.25">
      <c r="AP581" s="91"/>
      <c r="AQ581" s="213">
        <f t="shared" si="175"/>
        <v>76.6875</v>
      </c>
      <c r="AR581" s="91"/>
      <c r="AS581" s="214">
        <f t="shared" si="176"/>
        <v>43.3125</v>
      </c>
      <c r="AT581" s="214">
        <f t="shared" si="176"/>
        <v>47.6875</v>
      </c>
      <c r="AU581" s="135">
        <f t="shared" si="176"/>
        <v>64.6875</v>
      </c>
      <c r="AV581" s="91"/>
      <c r="AW581" s="130">
        <f t="shared" si="177"/>
        <v>42.6875</v>
      </c>
      <c r="AX581" s="130">
        <f t="shared" si="177"/>
        <v>46.6875</v>
      </c>
      <c r="AY581" s="91"/>
      <c r="AZ581" s="215">
        <f t="shared" si="171"/>
        <v>49.6875</v>
      </c>
      <c r="BA581" s="91"/>
      <c r="BB581" s="91"/>
      <c r="BC581" s="91"/>
      <c r="BD581" s="400">
        <f t="shared" si="172"/>
        <v>52.6875</v>
      </c>
    </row>
    <row r="582" spans="42:56" ht="15" x14ac:dyDescent="0.25">
      <c r="AP582" s="91"/>
      <c r="AQ582" s="213">
        <f t="shared" si="175"/>
        <v>76.75</v>
      </c>
      <c r="AR582" s="91"/>
      <c r="AS582" s="214">
        <f t="shared" si="176"/>
        <v>43.375</v>
      </c>
      <c r="AT582" s="214">
        <f t="shared" si="176"/>
        <v>47.75</v>
      </c>
      <c r="AU582" s="135">
        <f t="shared" si="176"/>
        <v>64.75</v>
      </c>
      <c r="AV582" s="91"/>
      <c r="AW582" s="130">
        <f t="shared" si="177"/>
        <v>42.75</v>
      </c>
      <c r="AX582" s="130">
        <f t="shared" si="177"/>
        <v>46.75</v>
      </c>
      <c r="AY582" s="91"/>
      <c r="AZ582" s="215">
        <f t="shared" si="171"/>
        <v>49.75</v>
      </c>
      <c r="BA582" s="91"/>
      <c r="BB582" s="91"/>
      <c r="BC582" s="91"/>
      <c r="BD582" s="400">
        <f t="shared" si="172"/>
        <v>52.75</v>
      </c>
    </row>
    <row r="583" spans="42:56" ht="15" x14ac:dyDescent="0.25">
      <c r="AP583" s="91"/>
      <c r="AQ583" s="213">
        <f t="shared" si="175"/>
        <v>76.8125</v>
      </c>
      <c r="AR583" s="91"/>
      <c r="AS583" s="214">
        <f t="shared" si="176"/>
        <v>43.4375</v>
      </c>
      <c r="AT583" s="214">
        <f t="shared" si="176"/>
        <v>47.8125</v>
      </c>
      <c r="AU583" s="135">
        <f t="shared" si="176"/>
        <v>64.8125</v>
      </c>
      <c r="AV583" s="91"/>
      <c r="AW583" s="130">
        <f t="shared" si="177"/>
        <v>42.8125</v>
      </c>
      <c r="AX583" s="130">
        <f t="shared" si="177"/>
        <v>46.8125</v>
      </c>
      <c r="AY583" s="91"/>
      <c r="AZ583" s="215">
        <f t="shared" si="171"/>
        <v>49.8125</v>
      </c>
      <c r="BA583" s="91"/>
      <c r="BB583" s="91"/>
      <c r="BC583" s="91"/>
      <c r="BD583" s="400">
        <f t="shared" si="172"/>
        <v>52.8125</v>
      </c>
    </row>
    <row r="584" spans="42:56" ht="15" x14ac:dyDescent="0.25">
      <c r="AP584" s="91"/>
      <c r="AQ584" s="213">
        <f t="shared" si="175"/>
        <v>76.875</v>
      </c>
      <c r="AR584" s="91"/>
      <c r="AS584" s="214">
        <f t="shared" si="176"/>
        <v>43.5</v>
      </c>
      <c r="AT584" s="214">
        <f t="shared" si="176"/>
        <v>47.875</v>
      </c>
      <c r="AU584" s="135">
        <f t="shared" si="176"/>
        <v>64.875</v>
      </c>
      <c r="AV584" s="91"/>
      <c r="AW584" s="130">
        <f t="shared" si="177"/>
        <v>42.875</v>
      </c>
      <c r="AX584" s="130">
        <f t="shared" si="177"/>
        <v>46.875</v>
      </c>
      <c r="AY584" s="91"/>
      <c r="AZ584" s="215">
        <f t="shared" si="171"/>
        <v>49.875</v>
      </c>
      <c r="BA584" s="91"/>
      <c r="BB584" s="91"/>
      <c r="BC584" s="91"/>
      <c r="BD584" s="400">
        <f t="shared" si="172"/>
        <v>52.875</v>
      </c>
    </row>
    <row r="585" spans="42:56" ht="15" x14ac:dyDescent="0.25">
      <c r="AP585" s="91"/>
      <c r="AQ585" s="213">
        <f t="shared" si="175"/>
        <v>76.9375</v>
      </c>
      <c r="AR585" s="91"/>
      <c r="AS585" s="214">
        <f t="shared" si="176"/>
        <v>43.5625</v>
      </c>
      <c r="AT585" s="214">
        <f t="shared" si="176"/>
        <v>47.9375</v>
      </c>
      <c r="AU585" s="135">
        <f t="shared" si="176"/>
        <v>64.9375</v>
      </c>
      <c r="AV585" s="91"/>
      <c r="AW585" s="130">
        <f t="shared" si="177"/>
        <v>42.9375</v>
      </c>
      <c r="AX585" s="130">
        <f t="shared" si="177"/>
        <v>46.9375</v>
      </c>
      <c r="AY585" s="91"/>
      <c r="AZ585" s="215">
        <f t="shared" si="171"/>
        <v>49.9375</v>
      </c>
      <c r="BA585" s="91"/>
      <c r="BB585" s="91"/>
      <c r="BC585" s="91"/>
      <c r="BD585" s="400">
        <f t="shared" si="172"/>
        <v>52.9375</v>
      </c>
    </row>
    <row r="586" spans="42:56" ht="15" x14ac:dyDescent="0.25">
      <c r="AP586" s="91"/>
      <c r="AQ586" s="213">
        <f t="shared" si="175"/>
        <v>77</v>
      </c>
      <c r="AR586" s="91"/>
      <c r="AS586" s="214">
        <f t="shared" si="176"/>
        <v>43.625</v>
      </c>
      <c r="AT586" s="214">
        <f t="shared" si="176"/>
        <v>48</v>
      </c>
      <c r="AU586" s="135">
        <f t="shared" si="176"/>
        <v>65</v>
      </c>
      <c r="AV586" s="91"/>
      <c r="AW586" s="130">
        <f t="shared" si="177"/>
        <v>43</v>
      </c>
      <c r="AX586" s="130">
        <f t="shared" si="177"/>
        <v>47</v>
      </c>
      <c r="AY586" s="91"/>
      <c r="AZ586" s="215">
        <f t="shared" si="171"/>
        <v>50</v>
      </c>
      <c r="BA586" s="91"/>
      <c r="BB586" s="91"/>
      <c r="BC586" s="91"/>
      <c r="BD586" s="400">
        <f t="shared" si="172"/>
        <v>53</v>
      </c>
    </row>
    <row r="587" spans="42:56" ht="15" x14ac:dyDescent="0.25">
      <c r="AP587" s="91"/>
      <c r="AQ587" s="213">
        <f t="shared" si="175"/>
        <v>77.0625</v>
      </c>
      <c r="AR587" s="91"/>
      <c r="AS587" s="214">
        <f t="shared" ref="AS587:AU602" si="178">AS586+0.0625</f>
        <v>43.6875</v>
      </c>
      <c r="AT587" s="214">
        <f t="shared" si="178"/>
        <v>48.0625</v>
      </c>
      <c r="AU587" s="135">
        <f t="shared" si="178"/>
        <v>65.0625</v>
      </c>
      <c r="AV587" s="91"/>
      <c r="AW587" s="130">
        <f t="shared" ref="AW587:AX602" si="179">AW586+0.0625</f>
        <v>43.0625</v>
      </c>
      <c r="AX587" s="130">
        <f t="shared" si="179"/>
        <v>47.0625</v>
      </c>
      <c r="AY587" s="91"/>
      <c r="AZ587" s="215">
        <f t="shared" si="171"/>
        <v>50.0625</v>
      </c>
      <c r="BA587" s="91"/>
      <c r="BB587" s="91"/>
      <c r="BC587" s="91"/>
      <c r="BD587" s="400">
        <f t="shared" si="172"/>
        <v>53.0625</v>
      </c>
    </row>
    <row r="588" spans="42:56" ht="15" x14ac:dyDescent="0.25">
      <c r="AP588" s="91"/>
      <c r="AQ588" s="213">
        <f t="shared" si="175"/>
        <v>77.125</v>
      </c>
      <c r="AR588" s="91"/>
      <c r="AS588" s="214">
        <f t="shared" si="178"/>
        <v>43.75</v>
      </c>
      <c r="AT588" s="214">
        <f t="shared" si="178"/>
        <v>48.125</v>
      </c>
      <c r="AU588" s="135">
        <f t="shared" si="178"/>
        <v>65.125</v>
      </c>
      <c r="AV588" s="91"/>
      <c r="AW588" s="130">
        <f t="shared" si="179"/>
        <v>43.125</v>
      </c>
      <c r="AX588" s="130">
        <f t="shared" si="179"/>
        <v>47.125</v>
      </c>
      <c r="AY588" s="91"/>
      <c r="AZ588" s="215">
        <f t="shared" si="171"/>
        <v>50.125</v>
      </c>
      <c r="BA588" s="91"/>
      <c r="BB588" s="91"/>
      <c r="BC588" s="91"/>
      <c r="BD588" s="400">
        <f t="shared" si="172"/>
        <v>53.125</v>
      </c>
    </row>
    <row r="589" spans="42:56" ht="15" x14ac:dyDescent="0.25">
      <c r="AP589" s="91"/>
      <c r="AQ589" s="213">
        <f t="shared" si="175"/>
        <v>77.1875</v>
      </c>
      <c r="AR589" s="91"/>
      <c r="AS589" s="214">
        <f t="shared" si="178"/>
        <v>43.8125</v>
      </c>
      <c r="AT589" s="214">
        <f t="shared" si="178"/>
        <v>48.1875</v>
      </c>
      <c r="AU589" s="135">
        <f t="shared" si="178"/>
        <v>65.1875</v>
      </c>
      <c r="AV589" s="91"/>
      <c r="AW589" s="130">
        <f t="shared" si="179"/>
        <v>43.1875</v>
      </c>
      <c r="AX589" s="130">
        <f t="shared" si="179"/>
        <v>47.1875</v>
      </c>
      <c r="AY589" s="91"/>
      <c r="AZ589" s="215">
        <f t="shared" si="171"/>
        <v>50.1875</v>
      </c>
      <c r="BA589" s="91"/>
      <c r="BB589" s="91"/>
      <c r="BC589" s="91"/>
      <c r="BD589" s="400">
        <f t="shared" si="172"/>
        <v>53.1875</v>
      </c>
    </row>
    <row r="590" spans="42:56" ht="15" x14ac:dyDescent="0.25">
      <c r="AP590" s="91"/>
      <c r="AQ590" s="213">
        <f t="shared" si="175"/>
        <v>77.25</v>
      </c>
      <c r="AR590" s="91"/>
      <c r="AS590" s="214">
        <f t="shared" si="178"/>
        <v>43.875</v>
      </c>
      <c r="AT590" s="214">
        <f t="shared" si="178"/>
        <v>48.25</v>
      </c>
      <c r="AU590" s="135">
        <f t="shared" si="178"/>
        <v>65.25</v>
      </c>
      <c r="AV590" s="91"/>
      <c r="AW590" s="130">
        <f t="shared" si="179"/>
        <v>43.25</v>
      </c>
      <c r="AX590" s="130">
        <f t="shared" si="179"/>
        <v>47.25</v>
      </c>
      <c r="AY590" s="91"/>
      <c r="AZ590" s="215">
        <f t="shared" si="171"/>
        <v>50.25</v>
      </c>
      <c r="BA590" s="91"/>
      <c r="BB590" s="91"/>
      <c r="BC590" s="91"/>
      <c r="BD590" s="400">
        <f t="shared" si="172"/>
        <v>53.25</v>
      </c>
    </row>
    <row r="591" spans="42:56" ht="15" x14ac:dyDescent="0.25">
      <c r="AP591" s="91"/>
      <c r="AQ591" s="213">
        <f t="shared" si="175"/>
        <v>77.3125</v>
      </c>
      <c r="AR591" s="91"/>
      <c r="AS591" s="214">
        <f t="shared" si="178"/>
        <v>43.9375</v>
      </c>
      <c r="AT591" s="214">
        <f t="shared" si="178"/>
        <v>48.3125</v>
      </c>
      <c r="AU591" s="135">
        <f t="shared" si="178"/>
        <v>65.3125</v>
      </c>
      <c r="AV591" s="91"/>
      <c r="AW591" s="130">
        <f t="shared" si="179"/>
        <v>43.3125</v>
      </c>
      <c r="AX591" s="130">
        <f t="shared" si="179"/>
        <v>47.3125</v>
      </c>
      <c r="AY591" s="91"/>
      <c r="AZ591" s="215">
        <f t="shared" si="171"/>
        <v>50.3125</v>
      </c>
      <c r="BA591" s="91"/>
      <c r="BB591" s="91"/>
      <c r="BC591" s="91"/>
      <c r="BD591" s="400">
        <f t="shared" si="172"/>
        <v>53.3125</v>
      </c>
    </row>
    <row r="592" spans="42:56" ht="15" x14ac:dyDescent="0.25">
      <c r="AP592" s="91"/>
      <c r="AQ592" s="213">
        <f t="shared" si="175"/>
        <v>77.375</v>
      </c>
      <c r="AR592" s="91"/>
      <c r="AS592" s="214">
        <f t="shared" si="178"/>
        <v>44</v>
      </c>
      <c r="AT592" s="214">
        <f t="shared" si="178"/>
        <v>48.375</v>
      </c>
      <c r="AU592" s="135">
        <f t="shared" si="178"/>
        <v>65.375</v>
      </c>
      <c r="AV592" s="91"/>
      <c r="AW592" s="130">
        <f t="shared" si="179"/>
        <v>43.375</v>
      </c>
      <c r="AX592" s="130">
        <f t="shared" si="179"/>
        <v>47.375</v>
      </c>
      <c r="AY592" s="91"/>
      <c r="AZ592" s="215">
        <f t="shared" si="171"/>
        <v>50.375</v>
      </c>
      <c r="BA592" s="91"/>
      <c r="BB592" s="91"/>
      <c r="BC592" s="91"/>
      <c r="BD592" s="400">
        <f t="shared" si="172"/>
        <v>53.375</v>
      </c>
    </row>
    <row r="593" spans="42:56" ht="15" x14ac:dyDescent="0.25">
      <c r="AP593" s="91"/>
      <c r="AQ593" s="213">
        <f t="shared" si="175"/>
        <v>77.4375</v>
      </c>
      <c r="AR593" s="91"/>
      <c r="AS593" s="214">
        <f t="shared" si="178"/>
        <v>44.0625</v>
      </c>
      <c r="AT593" s="214">
        <f t="shared" si="178"/>
        <v>48.4375</v>
      </c>
      <c r="AU593" s="135">
        <f t="shared" si="178"/>
        <v>65.4375</v>
      </c>
      <c r="AV593" s="91"/>
      <c r="AW593" s="130">
        <f t="shared" si="179"/>
        <v>43.4375</v>
      </c>
      <c r="AX593" s="130">
        <f t="shared" si="179"/>
        <v>47.4375</v>
      </c>
      <c r="AY593" s="91"/>
      <c r="AZ593" s="215">
        <f t="shared" si="171"/>
        <v>50.4375</v>
      </c>
      <c r="BA593" s="91"/>
      <c r="BB593" s="91"/>
      <c r="BC593" s="91"/>
      <c r="BD593" s="400">
        <f t="shared" si="172"/>
        <v>53.4375</v>
      </c>
    </row>
    <row r="594" spans="42:56" ht="15" x14ac:dyDescent="0.25">
      <c r="AP594" s="91"/>
      <c r="AQ594" s="213">
        <f t="shared" si="175"/>
        <v>77.5</v>
      </c>
      <c r="AR594" s="91"/>
      <c r="AS594" s="214">
        <f t="shared" si="178"/>
        <v>44.125</v>
      </c>
      <c r="AT594" s="214">
        <f t="shared" si="178"/>
        <v>48.5</v>
      </c>
      <c r="AU594" s="135">
        <f t="shared" si="178"/>
        <v>65.5</v>
      </c>
      <c r="AV594" s="91"/>
      <c r="AW594" s="130">
        <f t="shared" si="179"/>
        <v>43.5</v>
      </c>
      <c r="AX594" s="130">
        <f t="shared" si="179"/>
        <v>47.5</v>
      </c>
      <c r="AY594" s="91"/>
      <c r="AZ594" s="215">
        <f t="shared" si="171"/>
        <v>50.5</v>
      </c>
      <c r="BA594" s="91"/>
      <c r="BB594" s="91"/>
      <c r="BC594" s="91"/>
      <c r="BD594" s="400">
        <f t="shared" si="172"/>
        <v>53.5</v>
      </c>
    </row>
    <row r="595" spans="42:56" ht="15" x14ac:dyDescent="0.25">
      <c r="AP595" s="91"/>
      <c r="AQ595" s="213">
        <f t="shared" si="175"/>
        <v>77.5625</v>
      </c>
      <c r="AR595" s="91"/>
      <c r="AS595" s="214">
        <f t="shared" si="178"/>
        <v>44.1875</v>
      </c>
      <c r="AT595" s="214">
        <f t="shared" si="178"/>
        <v>48.5625</v>
      </c>
      <c r="AU595" s="135">
        <f t="shared" si="178"/>
        <v>65.5625</v>
      </c>
      <c r="AV595" s="91"/>
      <c r="AW595" s="130">
        <f t="shared" si="179"/>
        <v>43.5625</v>
      </c>
      <c r="AX595" s="130">
        <f t="shared" si="179"/>
        <v>47.5625</v>
      </c>
      <c r="AY595" s="91"/>
      <c r="AZ595" s="215">
        <f t="shared" si="171"/>
        <v>50.5625</v>
      </c>
      <c r="BA595" s="91"/>
      <c r="BB595" s="91"/>
      <c r="BC595" s="91"/>
      <c r="BD595" s="400">
        <f t="shared" si="172"/>
        <v>53.5625</v>
      </c>
    </row>
    <row r="596" spans="42:56" ht="15" x14ac:dyDescent="0.25">
      <c r="AP596" s="91"/>
      <c r="AQ596" s="213">
        <f t="shared" si="175"/>
        <v>77.625</v>
      </c>
      <c r="AR596" s="91"/>
      <c r="AS596" s="214">
        <f t="shared" si="178"/>
        <v>44.25</v>
      </c>
      <c r="AT596" s="214">
        <f t="shared" si="178"/>
        <v>48.625</v>
      </c>
      <c r="AU596" s="135">
        <f t="shared" si="178"/>
        <v>65.625</v>
      </c>
      <c r="AV596" s="91"/>
      <c r="AW596" s="130">
        <f t="shared" si="179"/>
        <v>43.625</v>
      </c>
      <c r="AX596" s="130">
        <f t="shared" si="179"/>
        <v>47.625</v>
      </c>
      <c r="AY596" s="91"/>
      <c r="AZ596" s="215">
        <f t="shared" si="171"/>
        <v>50.625</v>
      </c>
      <c r="BA596" s="91"/>
      <c r="BB596" s="91"/>
      <c r="BC596" s="91"/>
      <c r="BD596" s="400">
        <f t="shared" si="172"/>
        <v>53.625</v>
      </c>
    </row>
    <row r="597" spans="42:56" ht="15" x14ac:dyDescent="0.25">
      <c r="AP597" s="91"/>
      <c r="AQ597" s="213">
        <f t="shared" si="175"/>
        <v>77.6875</v>
      </c>
      <c r="AR597" s="91"/>
      <c r="AS597" s="214">
        <f t="shared" si="178"/>
        <v>44.3125</v>
      </c>
      <c r="AT597" s="214">
        <f t="shared" si="178"/>
        <v>48.6875</v>
      </c>
      <c r="AU597" s="135">
        <f t="shared" si="178"/>
        <v>65.6875</v>
      </c>
      <c r="AV597" s="91"/>
      <c r="AW597" s="130">
        <f t="shared" si="179"/>
        <v>43.6875</v>
      </c>
      <c r="AX597" s="130">
        <f t="shared" si="179"/>
        <v>47.6875</v>
      </c>
      <c r="AY597" s="91"/>
      <c r="AZ597" s="215">
        <f t="shared" si="171"/>
        <v>50.6875</v>
      </c>
      <c r="BA597" s="91"/>
      <c r="BB597" s="91"/>
      <c r="BC597" s="91"/>
      <c r="BD597" s="400">
        <f t="shared" si="172"/>
        <v>53.6875</v>
      </c>
    </row>
    <row r="598" spans="42:56" ht="15" x14ac:dyDescent="0.25">
      <c r="AP598" s="91"/>
      <c r="AQ598" s="213">
        <f t="shared" si="175"/>
        <v>77.75</v>
      </c>
      <c r="AR598" s="91"/>
      <c r="AS598" s="214">
        <f t="shared" si="178"/>
        <v>44.375</v>
      </c>
      <c r="AT598" s="214">
        <f t="shared" si="178"/>
        <v>48.75</v>
      </c>
      <c r="AU598" s="135">
        <f t="shared" si="178"/>
        <v>65.75</v>
      </c>
      <c r="AV598" s="91"/>
      <c r="AW598" s="130">
        <f t="shared" si="179"/>
        <v>43.75</v>
      </c>
      <c r="AX598" s="130">
        <f t="shared" si="179"/>
        <v>47.75</v>
      </c>
      <c r="AY598" s="91"/>
      <c r="AZ598" s="215">
        <f t="shared" si="171"/>
        <v>50.75</v>
      </c>
      <c r="BA598" s="91"/>
      <c r="BB598" s="91"/>
      <c r="BC598" s="91"/>
      <c r="BD598" s="400">
        <f t="shared" si="172"/>
        <v>53.75</v>
      </c>
    </row>
    <row r="599" spans="42:56" ht="15" x14ac:dyDescent="0.25">
      <c r="AP599" s="91"/>
      <c r="AQ599" s="213">
        <f t="shared" si="175"/>
        <v>77.8125</v>
      </c>
      <c r="AR599" s="91"/>
      <c r="AS599" s="214">
        <f t="shared" si="178"/>
        <v>44.4375</v>
      </c>
      <c r="AT599" s="214">
        <f t="shared" si="178"/>
        <v>48.8125</v>
      </c>
      <c r="AU599" s="135">
        <f t="shared" si="178"/>
        <v>65.8125</v>
      </c>
      <c r="AV599" s="91"/>
      <c r="AW599" s="130">
        <f t="shared" si="179"/>
        <v>43.8125</v>
      </c>
      <c r="AX599" s="130">
        <f t="shared" si="179"/>
        <v>47.8125</v>
      </c>
      <c r="AY599" s="91"/>
      <c r="AZ599" s="215">
        <f t="shared" si="171"/>
        <v>50.8125</v>
      </c>
      <c r="BA599" s="91"/>
      <c r="BB599" s="91"/>
      <c r="BC599" s="91"/>
      <c r="BD599" s="400">
        <f t="shared" si="172"/>
        <v>53.8125</v>
      </c>
    </row>
    <row r="600" spans="42:56" ht="15" x14ac:dyDescent="0.25">
      <c r="AP600" s="91"/>
      <c r="AQ600" s="213">
        <f t="shared" si="175"/>
        <v>77.875</v>
      </c>
      <c r="AR600" s="91"/>
      <c r="AS600" s="214">
        <f t="shared" si="178"/>
        <v>44.5</v>
      </c>
      <c r="AT600" s="214">
        <f t="shared" si="178"/>
        <v>48.875</v>
      </c>
      <c r="AU600" s="135">
        <f t="shared" si="178"/>
        <v>65.875</v>
      </c>
      <c r="AV600" s="91"/>
      <c r="AW600" s="130">
        <f t="shared" si="179"/>
        <v>43.875</v>
      </c>
      <c r="AX600" s="130">
        <f t="shared" si="179"/>
        <v>47.875</v>
      </c>
      <c r="AY600" s="91"/>
      <c r="AZ600" s="215">
        <f t="shared" si="171"/>
        <v>50.875</v>
      </c>
      <c r="BA600" s="91"/>
      <c r="BB600" s="91"/>
      <c r="BC600" s="91"/>
      <c r="BD600" s="400">
        <f t="shared" si="172"/>
        <v>53.875</v>
      </c>
    </row>
    <row r="601" spans="42:56" ht="15" x14ac:dyDescent="0.25">
      <c r="AP601" s="91"/>
      <c r="AQ601" s="213">
        <f t="shared" si="175"/>
        <v>77.9375</v>
      </c>
      <c r="AR601" s="91"/>
      <c r="AS601" s="214">
        <f t="shared" si="178"/>
        <v>44.5625</v>
      </c>
      <c r="AT601" s="214">
        <f t="shared" si="178"/>
        <v>48.9375</v>
      </c>
      <c r="AU601" s="135">
        <f t="shared" si="178"/>
        <v>65.9375</v>
      </c>
      <c r="AV601" s="91"/>
      <c r="AW601" s="130">
        <f t="shared" si="179"/>
        <v>43.9375</v>
      </c>
      <c r="AX601" s="130">
        <f t="shared" si="179"/>
        <v>47.9375</v>
      </c>
      <c r="AY601" s="91"/>
      <c r="AZ601" s="215">
        <f t="shared" si="171"/>
        <v>50.9375</v>
      </c>
      <c r="BA601" s="91"/>
      <c r="BB601" s="91"/>
      <c r="BC601" s="91"/>
      <c r="BD601" s="400">
        <f t="shared" si="172"/>
        <v>53.9375</v>
      </c>
    </row>
    <row r="602" spans="42:56" ht="15" x14ac:dyDescent="0.25">
      <c r="AP602" s="91"/>
      <c r="AQ602" s="213">
        <f t="shared" si="175"/>
        <v>78</v>
      </c>
      <c r="AR602" s="91"/>
      <c r="AS602" s="214">
        <f t="shared" si="178"/>
        <v>44.625</v>
      </c>
      <c r="AT602" s="214">
        <f t="shared" si="178"/>
        <v>49</v>
      </c>
      <c r="AU602" s="135">
        <f t="shared" si="178"/>
        <v>66</v>
      </c>
      <c r="AV602" s="91"/>
      <c r="AW602" s="130">
        <f t="shared" si="179"/>
        <v>44</v>
      </c>
      <c r="AX602" s="130">
        <f t="shared" si="179"/>
        <v>48</v>
      </c>
      <c r="AY602" s="91"/>
      <c r="AZ602" s="215">
        <f t="shared" si="171"/>
        <v>51</v>
      </c>
      <c r="BA602" s="91"/>
      <c r="BB602" s="91"/>
      <c r="BC602" s="91"/>
      <c r="BD602" s="400">
        <f t="shared" si="172"/>
        <v>54</v>
      </c>
    </row>
    <row r="603" spans="42:56" ht="15" x14ac:dyDescent="0.25">
      <c r="AP603" s="91"/>
      <c r="AQ603" s="213">
        <f t="shared" si="175"/>
        <v>78.0625</v>
      </c>
      <c r="AR603" s="91"/>
      <c r="AS603" s="214">
        <f t="shared" ref="AS603:AU618" si="180">AS602+0.0625</f>
        <v>44.6875</v>
      </c>
      <c r="AT603" s="214">
        <f t="shared" si="180"/>
        <v>49.0625</v>
      </c>
      <c r="AU603" s="135">
        <f t="shared" si="180"/>
        <v>66.0625</v>
      </c>
      <c r="AV603" s="91"/>
      <c r="AW603" s="130">
        <f t="shared" ref="AW603:AX618" si="181">AW602+0.0625</f>
        <v>44.0625</v>
      </c>
      <c r="AX603" s="130">
        <f t="shared" si="181"/>
        <v>48.0625</v>
      </c>
      <c r="AY603" s="91"/>
      <c r="AZ603" s="215">
        <f t="shared" ref="AZ603:AZ650" si="182">AZ602+0.0625</f>
        <v>51.0625</v>
      </c>
      <c r="BA603" s="91"/>
      <c r="BB603" s="91"/>
      <c r="BC603" s="91"/>
      <c r="BD603" s="400">
        <f t="shared" ref="BD603:BD666" si="183">BD602+0.0625</f>
        <v>54.0625</v>
      </c>
    </row>
    <row r="604" spans="42:56" ht="15" x14ac:dyDescent="0.25">
      <c r="AP604" s="91"/>
      <c r="AQ604" s="213">
        <f t="shared" si="175"/>
        <v>78.125</v>
      </c>
      <c r="AR604" s="91"/>
      <c r="AS604" s="214">
        <f t="shared" si="180"/>
        <v>44.75</v>
      </c>
      <c r="AT604" s="214">
        <f t="shared" si="180"/>
        <v>49.125</v>
      </c>
      <c r="AU604" s="135">
        <f t="shared" si="180"/>
        <v>66.125</v>
      </c>
      <c r="AV604" s="91"/>
      <c r="AW604" s="130">
        <f t="shared" si="181"/>
        <v>44.125</v>
      </c>
      <c r="AX604" s="130">
        <f t="shared" si="181"/>
        <v>48.125</v>
      </c>
      <c r="AY604" s="91"/>
      <c r="AZ604" s="215">
        <f t="shared" si="182"/>
        <v>51.125</v>
      </c>
      <c r="BA604" s="91"/>
      <c r="BB604" s="91"/>
      <c r="BC604" s="91"/>
      <c r="BD604" s="400">
        <f t="shared" si="183"/>
        <v>54.125</v>
      </c>
    </row>
    <row r="605" spans="42:56" ht="15" x14ac:dyDescent="0.25">
      <c r="AP605" s="91"/>
      <c r="AQ605" s="213">
        <f t="shared" si="175"/>
        <v>78.1875</v>
      </c>
      <c r="AR605" s="91"/>
      <c r="AS605" s="214">
        <f t="shared" si="180"/>
        <v>44.8125</v>
      </c>
      <c r="AT605" s="214">
        <f t="shared" si="180"/>
        <v>49.1875</v>
      </c>
      <c r="AU605" s="135">
        <f t="shared" si="180"/>
        <v>66.1875</v>
      </c>
      <c r="AV605" s="91"/>
      <c r="AW605" s="130">
        <f t="shared" si="181"/>
        <v>44.1875</v>
      </c>
      <c r="AX605" s="130">
        <f t="shared" si="181"/>
        <v>48.1875</v>
      </c>
      <c r="AY605" s="91"/>
      <c r="AZ605" s="215">
        <f t="shared" si="182"/>
        <v>51.1875</v>
      </c>
      <c r="BA605" s="91"/>
      <c r="BB605" s="91"/>
      <c r="BC605" s="91"/>
      <c r="BD605" s="400">
        <f t="shared" si="183"/>
        <v>54.1875</v>
      </c>
    </row>
    <row r="606" spans="42:56" ht="15" x14ac:dyDescent="0.25">
      <c r="AP606" s="91"/>
      <c r="AQ606" s="213">
        <f t="shared" si="175"/>
        <v>78.25</v>
      </c>
      <c r="AR606" s="91"/>
      <c r="AS606" s="214">
        <f t="shared" si="180"/>
        <v>44.875</v>
      </c>
      <c r="AT606" s="214">
        <f t="shared" si="180"/>
        <v>49.25</v>
      </c>
      <c r="AU606" s="135">
        <f t="shared" si="180"/>
        <v>66.25</v>
      </c>
      <c r="AV606" s="91"/>
      <c r="AW606" s="130">
        <f t="shared" si="181"/>
        <v>44.25</v>
      </c>
      <c r="AX606" s="130">
        <f t="shared" si="181"/>
        <v>48.25</v>
      </c>
      <c r="AY606" s="91"/>
      <c r="AZ606" s="215">
        <f t="shared" si="182"/>
        <v>51.25</v>
      </c>
      <c r="BA606" s="91"/>
      <c r="BB606" s="91"/>
      <c r="BC606" s="91"/>
      <c r="BD606" s="400">
        <f t="shared" si="183"/>
        <v>54.25</v>
      </c>
    </row>
    <row r="607" spans="42:56" ht="15" x14ac:dyDescent="0.25">
      <c r="AP607" s="91"/>
      <c r="AQ607" s="213">
        <f t="shared" si="175"/>
        <v>78.3125</v>
      </c>
      <c r="AR607" s="91"/>
      <c r="AS607" s="214">
        <f t="shared" si="180"/>
        <v>44.9375</v>
      </c>
      <c r="AT607" s="214">
        <f t="shared" si="180"/>
        <v>49.3125</v>
      </c>
      <c r="AU607" s="135">
        <f t="shared" si="180"/>
        <v>66.3125</v>
      </c>
      <c r="AV607" s="91"/>
      <c r="AW607" s="130">
        <f t="shared" si="181"/>
        <v>44.3125</v>
      </c>
      <c r="AX607" s="130">
        <f t="shared" si="181"/>
        <v>48.3125</v>
      </c>
      <c r="AY607" s="91"/>
      <c r="AZ607" s="215">
        <f t="shared" si="182"/>
        <v>51.3125</v>
      </c>
      <c r="BA607" s="91"/>
      <c r="BB607" s="91"/>
      <c r="BC607" s="91"/>
      <c r="BD607" s="400">
        <f t="shared" si="183"/>
        <v>54.3125</v>
      </c>
    </row>
    <row r="608" spans="42:56" ht="15" x14ac:dyDescent="0.25">
      <c r="AP608" s="91"/>
      <c r="AQ608" s="213">
        <f t="shared" si="175"/>
        <v>78.375</v>
      </c>
      <c r="AR608" s="91"/>
      <c r="AS608" s="214">
        <f t="shared" si="180"/>
        <v>45</v>
      </c>
      <c r="AT608" s="214">
        <f t="shared" si="180"/>
        <v>49.375</v>
      </c>
      <c r="AU608" s="135">
        <f t="shared" si="180"/>
        <v>66.375</v>
      </c>
      <c r="AV608" s="91"/>
      <c r="AW608" s="130">
        <f t="shared" si="181"/>
        <v>44.375</v>
      </c>
      <c r="AX608" s="130">
        <f t="shared" si="181"/>
        <v>48.375</v>
      </c>
      <c r="AY608" s="91"/>
      <c r="AZ608" s="215">
        <f t="shared" si="182"/>
        <v>51.375</v>
      </c>
      <c r="BA608" s="91"/>
      <c r="BB608" s="91"/>
      <c r="BC608" s="91"/>
      <c r="BD608" s="400">
        <f t="shared" si="183"/>
        <v>54.375</v>
      </c>
    </row>
    <row r="609" spans="42:56" ht="15" x14ac:dyDescent="0.25">
      <c r="AP609" s="91"/>
      <c r="AQ609" s="213">
        <f t="shared" si="175"/>
        <v>78.4375</v>
      </c>
      <c r="AR609" s="91"/>
      <c r="AS609" s="214">
        <f t="shared" si="180"/>
        <v>45.0625</v>
      </c>
      <c r="AT609" s="214">
        <f t="shared" si="180"/>
        <v>49.4375</v>
      </c>
      <c r="AU609" s="135">
        <f t="shared" si="180"/>
        <v>66.4375</v>
      </c>
      <c r="AV609" s="91"/>
      <c r="AW609" s="130">
        <f t="shared" si="181"/>
        <v>44.4375</v>
      </c>
      <c r="AX609" s="130">
        <f t="shared" si="181"/>
        <v>48.4375</v>
      </c>
      <c r="AY609" s="91"/>
      <c r="AZ609" s="215">
        <f t="shared" si="182"/>
        <v>51.4375</v>
      </c>
      <c r="BA609" s="91"/>
      <c r="BB609" s="91"/>
      <c r="BC609" s="91"/>
      <c r="BD609" s="400">
        <f t="shared" si="183"/>
        <v>54.4375</v>
      </c>
    </row>
    <row r="610" spans="42:56" ht="15" x14ac:dyDescent="0.25">
      <c r="AP610" s="91"/>
      <c r="AQ610" s="213">
        <f t="shared" si="175"/>
        <v>78.5</v>
      </c>
      <c r="AR610" s="91"/>
      <c r="AS610" s="214">
        <f t="shared" si="180"/>
        <v>45.125</v>
      </c>
      <c r="AT610" s="214">
        <f t="shared" si="180"/>
        <v>49.5</v>
      </c>
      <c r="AU610" s="135">
        <f t="shared" si="180"/>
        <v>66.5</v>
      </c>
      <c r="AV610" s="91"/>
      <c r="AW610" s="130">
        <f t="shared" si="181"/>
        <v>44.5</v>
      </c>
      <c r="AX610" s="130">
        <f t="shared" si="181"/>
        <v>48.5</v>
      </c>
      <c r="AY610" s="91"/>
      <c r="AZ610" s="215">
        <f t="shared" si="182"/>
        <v>51.5</v>
      </c>
      <c r="BA610" s="91"/>
      <c r="BB610" s="91"/>
      <c r="BC610" s="91"/>
      <c r="BD610" s="400">
        <f t="shared" si="183"/>
        <v>54.5</v>
      </c>
    </row>
    <row r="611" spans="42:56" ht="15" x14ac:dyDescent="0.25">
      <c r="AP611" s="91"/>
      <c r="AQ611" s="213">
        <f t="shared" si="175"/>
        <v>78.5625</v>
      </c>
      <c r="AR611" s="91"/>
      <c r="AS611" s="214">
        <f t="shared" si="180"/>
        <v>45.1875</v>
      </c>
      <c r="AT611" s="214">
        <f t="shared" si="180"/>
        <v>49.5625</v>
      </c>
      <c r="AU611" s="135">
        <f t="shared" si="180"/>
        <v>66.5625</v>
      </c>
      <c r="AV611" s="91"/>
      <c r="AW611" s="130">
        <f t="shared" si="181"/>
        <v>44.5625</v>
      </c>
      <c r="AX611" s="130">
        <f t="shared" si="181"/>
        <v>48.5625</v>
      </c>
      <c r="AY611" s="91"/>
      <c r="AZ611" s="215">
        <f t="shared" si="182"/>
        <v>51.5625</v>
      </c>
      <c r="BA611" s="91"/>
      <c r="BB611" s="91"/>
      <c r="BC611" s="91"/>
      <c r="BD611" s="400">
        <f t="shared" si="183"/>
        <v>54.5625</v>
      </c>
    </row>
    <row r="612" spans="42:56" ht="15" x14ac:dyDescent="0.25">
      <c r="AP612" s="91"/>
      <c r="AQ612" s="213">
        <f t="shared" si="175"/>
        <v>78.625</v>
      </c>
      <c r="AR612" s="91"/>
      <c r="AS612" s="214">
        <f t="shared" si="180"/>
        <v>45.25</v>
      </c>
      <c r="AT612" s="214">
        <f t="shared" si="180"/>
        <v>49.625</v>
      </c>
      <c r="AU612" s="135">
        <f t="shared" si="180"/>
        <v>66.625</v>
      </c>
      <c r="AV612" s="91"/>
      <c r="AW612" s="130">
        <f t="shared" si="181"/>
        <v>44.625</v>
      </c>
      <c r="AX612" s="130">
        <f t="shared" si="181"/>
        <v>48.625</v>
      </c>
      <c r="AY612" s="91"/>
      <c r="AZ612" s="215">
        <f t="shared" si="182"/>
        <v>51.625</v>
      </c>
      <c r="BA612" s="91"/>
      <c r="BB612" s="91"/>
      <c r="BC612" s="91"/>
      <c r="BD612" s="400">
        <f t="shared" si="183"/>
        <v>54.625</v>
      </c>
    </row>
    <row r="613" spans="42:56" ht="15" x14ac:dyDescent="0.25">
      <c r="AP613" s="91"/>
      <c r="AQ613" s="213">
        <f t="shared" si="175"/>
        <v>78.6875</v>
      </c>
      <c r="AR613" s="91"/>
      <c r="AS613" s="214">
        <f t="shared" si="180"/>
        <v>45.3125</v>
      </c>
      <c r="AT613" s="214">
        <f t="shared" si="180"/>
        <v>49.6875</v>
      </c>
      <c r="AU613" s="135">
        <f t="shared" si="180"/>
        <v>66.6875</v>
      </c>
      <c r="AV613" s="91"/>
      <c r="AW613" s="130">
        <f t="shared" si="181"/>
        <v>44.6875</v>
      </c>
      <c r="AX613" s="130">
        <f t="shared" si="181"/>
        <v>48.6875</v>
      </c>
      <c r="AY613" s="91"/>
      <c r="AZ613" s="215">
        <f t="shared" si="182"/>
        <v>51.6875</v>
      </c>
      <c r="BA613" s="91"/>
      <c r="BB613" s="91"/>
      <c r="BC613" s="91"/>
      <c r="BD613" s="400">
        <f t="shared" si="183"/>
        <v>54.6875</v>
      </c>
    </row>
    <row r="614" spans="42:56" ht="15" x14ac:dyDescent="0.25">
      <c r="AP614" s="91"/>
      <c r="AQ614" s="213">
        <f t="shared" si="175"/>
        <v>78.75</v>
      </c>
      <c r="AR614" s="91"/>
      <c r="AS614" s="214">
        <f t="shared" si="180"/>
        <v>45.375</v>
      </c>
      <c r="AT614" s="214">
        <f t="shared" si="180"/>
        <v>49.75</v>
      </c>
      <c r="AU614" s="135">
        <f t="shared" si="180"/>
        <v>66.75</v>
      </c>
      <c r="AV614" s="91"/>
      <c r="AW614" s="130">
        <f t="shared" si="181"/>
        <v>44.75</v>
      </c>
      <c r="AX614" s="130">
        <f t="shared" si="181"/>
        <v>48.75</v>
      </c>
      <c r="AY614" s="91"/>
      <c r="AZ614" s="215">
        <f t="shared" si="182"/>
        <v>51.75</v>
      </c>
      <c r="BA614" s="91"/>
      <c r="BB614" s="91"/>
      <c r="BC614" s="91"/>
      <c r="BD614" s="400">
        <f t="shared" si="183"/>
        <v>54.75</v>
      </c>
    </row>
    <row r="615" spans="42:56" ht="15" x14ac:dyDescent="0.25">
      <c r="AP615" s="91"/>
      <c r="AQ615" s="213">
        <f t="shared" si="175"/>
        <v>78.8125</v>
      </c>
      <c r="AR615" s="91"/>
      <c r="AS615" s="214">
        <f t="shared" si="180"/>
        <v>45.4375</v>
      </c>
      <c r="AT615" s="214">
        <f t="shared" si="180"/>
        <v>49.8125</v>
      </c>
      <c r="AU615" s="135">
        <f t="shared" si="180"/>
        <v>66.8125</v>
      </c>
      <c r="AV615" s="91"/>
      <c r="AW615" s="130">
        <f t="shared" si="181"/>
        <v>44.8125</v>
      </c>
      <c r="AX615" s="130">
        <f t="shared" si="181"/>
        <v>48.8125</v>
      </c>
      <c r="AY615" s="91"/>
      <c r="AZ615" s="215">
        <f t="shared" si="182"/>
        <v>51.8125</v>
      </c>
      <c r="BA615" s="91"/>
      <c r="BB615" s="91"/>
      <c r="BC615" s="91"/>
      <c r="BD615" s="400">
        <f t="shared" si="183"/>
        <v>54.8125</v>
      </c>
    </row>
    <row r="616" spans="42:56" ht="15" x14ac:dyDescent="0.25">
      <c r="AP616" s="91"/>
      <c r="AQ616" s="213">
        <f t="shared" si="175"/>
        <v>78.875</v>
      </c>
      <c r="AR616" s="91"/>
      <c r="AS616" s="214">
        <f t="shared" si="180"/>
        <v>45.5</v>
      </c>
      <c r="AT616" s="214">
        <f t="shared" si="180"/>
        <v>49.875</v>
      </c>
      <c r="AU616" s="135">
        <f t="shared" si="180"/>
        <v>66.875</v>
      </c>
      <c r="AV616" s="91"/>
      <c r="AW616" s="130">
        <f t="shared" si="181"/>
        <v>44.875</v>
      </c>
      <c r="AX616" s="130">
        <f t="shared" si="181"/>
        <v>48.875</v>
      </c>
      <c r="AY616" s="91"/>
      <c r="AZ616" s="215">
        <f t="shared" si="182"/>
        <v>51.875</v>
      </c>
      <c r="BA616" s="91"/>
      <c r="BB616" s="91"/>
      <c r="BC616" s="91"/>
      <c r="BD616" s="400">
        <f t="shared" si="183"/>
        <v>54.875</v>
      </c>
    </row>
    <row r="617" spans="42:56" ht="15" x14ac:dyDescent="0.25">
      <c r="AP617" s="91"/>
      <c r="AQ617" s="213">
        <f t="shared" si="175"/>
        <v>78.9375</v>
      </c>
      <c r="AR617" s="91"/>
      <c r="AS617" s="214">
        <f t="shared" si="180"/>
        <v>45.5625</v>
      </c>
      <c r="AT617" s="214">
        <f t="shared" si="180"/>
        <v>49.9375</v>
      </c>
      <c r="AU617" s="135">
        <f t="shared" si="180"/>
        <v>66.9375</v>
      </c>
      <c r="AV617" s="91"/>
      <c r="AW617" s="130">
        <f t="shared" si="181"/>
        <v>44.9375</v>
      </c>
      <c r="AX617" s="130">
        <f t="shared" si="181"/>
        <v>48.9375</v>
      </c>
      <c r="AY617" s="91"/>
      <c r="AZ617" s="215">
        <f t="shared" si="182"/>
        <v>51.9375</v>
      </c>
      <c r="BA617" s="91"/>
      <c r="BB617" s="91"/>
      <c r="BC617" s="91"/>
      <c r="BD617" s="400">
        <f t="shared" si="183"/>
        <v>54.9375</v>
      </c>
    </row>
    <row r="618" spans="42:56" ht="15" x14ac:dyDescent="0.25">
      <c r="AP618" s="91"/>
      <c r="AQ618" s="213">
        <f t="shared" si="175"/>
        <v>79</v>
      </c>
      <c r="AR618" s="91"/>
      <c r="AS618" s="214">
        <f t="shared" si="180"/>
        <v>45.625</v>
      </c>
      <c r="AT618" s="214">
        <f t="shared" si="180"/>
        <v>50</v>
      </c>
      <c r="AU618" s="135">
        <f t="shared" si="180"/>
        <v>67</v>
      </c>
      <c r="AV618" s="91"/>
      <c r="AW618" s="130">
        <f t="shared" si="181"/>
        <v>45</v>
      </c>
      <c r="AX618" s="130">
        <f t="shared" si="181"/>
        <v>49</v>
      </c>
      <c r="AY618" s="91"/>
      <c r="AZ618" s="215">
        <f t="shared" si="182"/>
        <v>52</v>
      </c>
      <c r="BA618" s="91"/>
      <c r="BB618" s="91"/>
      <c r="BC618" s="91"/>
      <c r="BD618" s="400">
        <f t="shared" si="183"/>
        <v>55</v>
      </c>
    </row>
    <row r="619" spans="42:56" ht="15" x14ac:dyDescent="0.25">
      <c r="AP619" s="91"/>
      <c r="AQ619" s="213">
        <f t="shared" si="175"/>
        <v>79.0625</v>
      </c>
      <c r="AR619" s="91"/>
      <c r="AS619" s="214">
        <f t="shared" ref="AS619:AU634" si="184">AS618+0.0625</f>
        <v>45.6875</v>
      </c>
      <c r="AT619" s="214">
        <f t="shared" si="184"/>
        <v>50.0625</v>
      </c>
      <c r="AU619" s="135">
        <f t="shared" si="184"/>
        <v>67.0625</v>
      </c>
      <c r="AV619" s="91"/>
      <c r="AW619" s="130">
        <f t="shared" ref="AW619:AX634" si="185">AW618+0.0625</f>
        <v>45.0625</v>
      </c>
      <c r="AX619" s="130">
        <f t="shared" si="185"/>
        <v>49.0625</v>
      </c>
      <c r="AY619" s="91"/>
      <c r="AZ619" s="215">
        <f t="shared" si="182"/>
        <v>52.0625</v>
      </c>
      <c r="BA619" s="91"/>
      <c r="BB619" s="91"/>
      <c r="BC619" s="91"/>
      <c r="BD619" s="400">
        <f t="shared" si="183"/>
        <v>55.0625</v>
      </c>
    </row>
    <row r="620" spans="42:56" ht="15" x14ac:dyDescent="0.25">
      <c r="AP620" s="91"/>
      <c r="AQ620" s="213">
        <f t="shared" si="175"/>
        <v>79.125</v>
      </c>
      <c r="AR620" s="91"/>
      <c r="AS620" s="214">
        <f t="shared" si="184"/>
        <v>45.75</v>
      </c>
      <c r="AT620" s="214">
        <f t="shared" si="184"/>
        <v>50.125</v>
      </c>
      <c r="AU620" s="135">
        <f t="shared" si="184"/>
        <v>67.125</v>
      </c>
      <c r="AV620" s="91"/>
      <c r="AW620" s="130">
        <f t="shared" si="185"/>
        <v>45.125</v>
      </c>
      <c r="AX620" s="130">
        <f t="shared" si="185"/>
        <v>49.125</v>
      </c>
      <c r="AY620" s="91"/>
      <c r="AZ620" s="215">
        <f t="shared" si="182"/>
        <v>52.125</v>
      </c>
      <c r="BA620" s="91"/>
      <c r="BB620" s="91"/>
      <c r="BC620" s="91"/>
      <c r="BD620" s="400">
        <f t="shared" si="183"/>
        <v>55.125</v>
      </c>
    </row>
    <row r="621" spans="42:56" ht="15" x14ac:dyDescent="0.25">
      <c r="AP621" s="91"/>
      <c r="AQ621" s="213">
        <f t="shared" si="175"/>
        <v>79.1875</v>
      </c>
      <c r="AR621" s="91"/>
      <c r="AS621" s="214">
        <f t="shared" si="184"/>
        <v>45.8125</v>
      </c>
      <c r="AT621" s="214">
        <f t="shared" si="184"/>
        <v>50.1875</v>
      </c>
      <c r="AU621" s="135">
        <f t="shared" si="184"/>
        <v>67.1875</v>
      </c>
      <c r="AV621" s="91"/>
      <c r="AW621" s="130">
        <f t="shared" si="185"/>
        <v>45.1875</v>
      </c>
      <c r="AX621" s="130">
        <f t="shared" si="185"/>
        <v>49.1875</v>
      </c>
      <c r="AY621" s="91"/>
      <c r="AZ621" s="215">
        <f t="shared" si="182"/>
        <v>52.1875</v>
      </c>
      <c r="BA621" s="91"/>
      <c r="BB621" s="91"/>
      <c r="BC621" s="91"/>
      <c r="BD621" s="400">
        <f t="shared" si="183"/>
        <v>55.1875</v>
      </c>
    </row>
    <row r="622" spans="42:56" ht="15" x14ac:dyDescent="0.25">
      <c r="AP622" s="91"/>
      <c r="AQ622" s="213">
        <f t="shared" si="175"/>
        <v>79.25</v>
      </c>
      <c r="AR622" s="91"/>
      <c r="AS622" s="214">
        <f t="shared" si="184"/>
        <v>45.875</v>
      </c>
      <c r="AT622" s="214">
        <f t="shared" si="184"/>
        <v>50.25</v>
      </c>
      <c r="AU622" s="135">
        <f t="shared" si="184"/>
        <v>67.25</v>
      </c>
      <c r="AV622" s="91"/>
      <c r="AW622" s="130">
        <f t="shared" si="185"/>
        <v>45.25</v>
      </c>
      <c r="AX622" s="130">
        <f t="shared" si="185"/>
        <v>49.25</v>
      </c>
      <c r="AY622" s="91"/>
      <c r="AZ622" s="215">
        <f t="shared" si="182"/>
        <v>52.25</v>
      </c>
      <c r="BA622" s="91"/>
      <c r="BB622" s="91"/>
      <c r="BC622" s="91"/>
      <c r="BD622" s="400">
        <f t="shared" si="183"/>
        <v>55.25</v>
      </c>
    </row>
    <row r="623" spans="42:56" ht="15" x14ac:dyDescent="0.25">
      <c r="AP623" s="91"/>
      <c r="AQ623" s="213">
        <f t="shared" si="175"/>
        <v>79.3125</v>
      </c>
      <c r="AR623" s="91"/>
      <c r="AS623" s="214">
        <f t="shared" si="184"/>
        <v>45.9375</v>
      </c>
      <c r="AT623" s="214">
        <f t="shared" si="184"/>
        <v>50.3125</v>
      </c>
      <c r="AU623" s="135">
        <f t="shared" si="184"/>
        <v>67.3125</v>
      </c>
      <c r="AV623" s="91"/>
      <c r="AW623" s="130">
        <f t="shared" si="185"/>
        <v>45.3125</v>
      </c>
      <c r="AX623" s="130">
        <f t="shared" si="185"/>
        <v>49.3125</v>
      </c>
      <c r="AY623" s="91"/>
      <c r="AZ623" s="215">
        <f t="shared" si="182"/>
        <v>52.3125</v>
      </c>
      <c r="BA623" s="91"/>
      <c r="BB623" s="91"/>
      <c r="BC623" s="91"/>
      <c r="BD623" s="400">
        <f t="shared" si="183"/>
        <v>55.3125</v>
      </c>
    </row>
    <row r="624" spans="42:56" ht="15" x14ac:dyDescent="0.25">
      <c r="AP624" s="91"/>
      <c r="AQ624" s="213">
        <f t="shared" si="175"/>
        <v>79.375</v>
      </c>
      <c r="AR624" s="91"/>
      <c r="AS624" s="214">
        <f t="shared" si="184"/>
        <v>46</v>
      </c>
      <c r="AT624" s="214">
        <f t="shared" si="184"/>
        <v>50.375</v>
      </c>
      <c r="AU624" s="135">
        <f t="shared" si="184"/>
        <v>67.375</v>
      </c>
      <c r="AV624" s="91"/>
      <c r="AW624" s="130">
        <f t="shared" si="185"/>
        <v>45.375</v>
      </c>
      <c r="AX624" s="130">
        <f t="shared" si="185"/>
        <v>49.375</v>
      </c>
      <c r="AY624" s="91"/>
      <c r="AZ624" s="215">
        <f t="shared" si="182"/>
        <v>52.375</v>
      </c>
      <c r="BA624" s="91"/>
      <c r="BB624" s="91"/>
      <c r="BC624" s="91"/>
      <c r="BD624" s="400">
        <f t="shared" si="183"/>
        <v>55.375</v>
      </c>
    </row>
    <row r="625" spans="42:56" ht="15" x14ac:dyDescent="0.25">
      <c r="AP625" s="91"/>
      <c r="AQ625" s="213">
        <f t="shared" si="175"/>
        <v>79.4375</v>
      </c>
      <c r="AR625" s="91"/>
      <c r="AS625" s="214">
        <f t="shared" si="184"/>
        <v>46.0625</v>
      </c>
      <c r="AT625" s="214">
        <f t="shared" si="184"/>
        <v>50.4375</v>
      </c>
      <c r="AU625" s="135">
        <f t="shared" si="184"/>
        <v>67.4375</v>
      </c>
      <c r="AV625" s="91"/>
      <c r="AW625" s="130">
        <f t="shared" si="185"/>
        <v>45.4375</v>
      </c>
      <c r="AX625" s="130">
        <f t="shared" si="185"/>
        <v>49.4375</v>
      </c>
      <c r="AY625" s="91"/>
      <c r="AZ625" s="215">
        <f t="shared" si="182"/>
        <v>52.4375</v>
      </c>
      <c r="BA625" s="91"/>
      <c r="BB625" s="91"/>
      <c r="BC625" s="91"/>
      <c r="BD625" s="400">
        <f t="shared" si="183"/>
        <v>55.4375</v>
      </c>
    </row>
    <row r="626" spans="42:56" ht="15" x14ac:dyDescent="0.25">
      <c r="AP626" s="91"/>
      <c r="AQ626" s="213">
        <f t="shared" si="175"/>
        <v>79.5</v>
      </c>
      <c r="AR626" s="91"/>
      <c r="AS626" s="214">
        <f t="shared" si="184"/>
        <v>46.125</v>
      </c>
      <c r="AT626" s="214">
        <f t="shared" si="184"/>
        <v>50.5</v>
      </c>
      <c r="AU626" s="135">
        <f t="shared" si="184"/>
        <v>67.5</v>
      </c>
      <c r="AV626" s="91"/>
      <c r="AW626" s="130">
        <f t="shared" si="185"/>
        <v>45.5</v>
      </c>
      <c r="AX626" s="130">
        <f t="shared" si="185"/>
        <v>49.5</v>
      </c>
      <c r="AY626" s="91"/>
      <c r="AZ626" s="215">
        <f t="shared" si="182"/>
        <v>52.5</v>
      </c>
      <c r="BA626" s="91"/>
      <c r="BB626" s="91"/>
      <c r="BC626" s="91"/>
      <c r="BD626" s="400">
        <f t="shared" si="183"/>
        <v>55.5</v>
      </c>
    </row>
    <row r="627" spans="42:56" ht="15" x14ac:dyDescent="0.25">
      <c r="AP627" s="91"/>
      <c r="AQ627" s="213">
        <f t="shared" si="175"/>
        <v>79.5625</v>
      </c>
      <c r="AR627" s="91"/>
      <c r="AS627" s="214">
        <f t="shared" si="184"/>
        <v>46.1875</v>
      </c>
      <c r="AT627" s="214">
        <f t="shared" si="184"/>
        <v>50.5625</v>
      </c>
      <c r="AU627" s="135">
        <f t="shared" si="184"/>
        <v>67.5625</v>
      </c>
      <c r="AV627" s="91"/>
      <c r="AW627" s="130">
        <f t="shared" si="185"/>
        <v>45.5625</v>
      </c>
      <c r="AX627" s="130">
        <f t="shared" si="185"/>
        <v>49.5625</v>
      </c>
      <c r="AY627" s="91"/>
      <c r="AZ627" s="215">
        <f t="shared" si="182"/>
        <v>52.5625</v>
      </c>
      <c r="BA627" s="91"/>
      <c r="BB627" s="91"/>
      <c r="BC627" s="91"/>
      <c r="BD627" s="400">
        <f t="shared" si="183"/>
        <v>55.5625</v>
      </c>
    </row>
    <row r="628" spans="42:56" ht="15" x14ac:dyDescent="0.25">
      <c r="AP628" s="91"/>
      <c r="AQ628" s="213">
        <f t="shared" si="175"/>
        <v>79.625</v>
      </c>
      <c r="AR628" s="91"/>
      <c r="AS628" s="214">
        <f t="shared" si="184"/>
        <v>46.25</v>
      </c>
      <c r="AT628" s="214">
        <f t="shared" si="184"/>
        <v>50.625</v>
      </c>
      <c r="AU628" s="135">
        <f t="shared" si="184"/>
        <v>67.625</v>
      </c>
      <c r="AV628" s="91"/>
      <c r="AW628" s="130">
        <f t="shared" si="185"/>
        <v>45.625</v>
      </c>
      <c r="AX628" s="130">
        <f t="shared" si="185"/>
        <v>49.625</v>
      </c>
      <c r="AY628" s="91"/>
      <c r="AZ628" s="215">
        <f t="shared" si="182"/>
        <v>52.625</v>
      </c>
      <c r="BA628" s="91"/>
      <c r="BB628" s="91"/>
      <c r="BC628" s="91"/>
      <c r="BD628" s="400">
        <f t="shared" si="183"/>
        <v>55.625</v>
      </c>
    </row>
    <row r="629" spans="42:56" ht="15" x14ac:dyDescent="0.25">
      <c r="AP629" s="91"/>
      <c r="AQ629" s="213">
        <f t="shared" si="175"/>
        <v>79.6875</v>
      </c>
      <c r="AR629" s="91"/>
      <c r="AS629" s="214">
        <f t="shared" si="184"/>
        <v>46.3125</v>
      </c>
      <c r="AT629" s="214">
        <f t="shared" si="184"/>
        <v>50.6875</v>
      </c>
      <c r="AU629" s="135">
        <f t="shared" si="184"/>
        <v>67.6875</v>
      </c>
      <c r="AV629" s="91"/>
      <c r="AW629" s="130">
        <f t="shared" si="185"/>
        <v>45.6875</v>
      </c>
      <c r="AX629" s="130">
        <f t="shared" si="185"/>
        <v>49.6875</v>
      </c>
      <c r="AY629" s="91"/>
      <c r="AZ629" s="215">
        <f t="shared" si="182"/>
        <v>52.6875</v>
      </c>
      <c r="BA629" s="91"/>
      <c r="BB629" s="91"/>
      <c r="BC629" s="91"/>
      <c r="BD629" s="400">
        <f t="shared" si="183"/>
        <v>55.6875</v>
      </c>
    </row>
    <row r="630" spans="42:56" ht="15" x14ac:dyDescent="0.25">
      <c r="AP630" s="91"/>
      <c r="AQ630" s="213">
        <f t="shared" si="175"/>
        <v>79.75</v>
      </c>
      <c r="AR630" s="91"/>
      <c r="AS630" s="214">
        <f t="shared" si="184"/>
        <v>46.375</v>
      </c>
      <c r="AT630" s="214">
        <f t="shared" si="184"/>
        <v>50.75</v>
      </c>
      <c r="AU630" s="135">
        <f t="shared" si="184"/>
        <v>67.75</v>
      </c>
      <c r="AV630" s="91"/>
      <c r="AW630" s="130">
        <f t="shared" si="185"/>
        <v>45.75</v>
      </c>
      <c r="AX630" s="130">
        <f t="shared" si="185"/>
        <v>49.75</v>
      </c>
      <c r="AY630" s="91"/>
      <c r="AZ630" s="215">
        <f t="shared" si="182"/>
        <v>52.75</v>
      </c>
      <c r="BA630" s="91"/>
      <c r="BB630" s="91"/>
      <c r="BC630" s="91"/>
      <c r="BD630" s="400">
        <f t="shared" si="183"/>
        <v>55.75</v>
      </c>
    </row>
    <row r="631" spans="42:56" ht="15" x14ac:dyDescent="0.25">
      <c r="AP631" s="91"/>
      <c r="AQ631" s="213">
        <f t="shared" si="175"/>
        <v>79.8125</v>
      </c>
      <c r="AR631" s="91"/>
      <c r="AS631" s="214">
        <f t="shared" si="184"/>
        <v>46.4375</v>
      </c>
      <c r="AT631" s="214">
        <f t="shared" si="184"/>
        <v>50.8125</v>
      </c>
      <c r="AU631" s="135">
        <f t="shared" si="184"/>
        <v>67.8125</v>
      </c>
      <c r="AV631" s="91"/>
      <c r="AW631" s="130">
        <f t="shared" si="185"/>
        <v>45.8125</v>
      </c>
      <c r="AX631" s="130">
        <f t="shared" si="185"/>
        <v>49.8125</v>
      </c>
      <c r="AY631" s="91"/>
      <c r="AZ631" s="215">
        <f t="shared" si="182"/>
        <v>52.8125</v>
      </c>
      <c r="BA631" s="91"/>
      <c r="BB631" s="91"/>
      <c r="BC631" s="91"/>
      <c r="BD631" s="400">
        <f t="shared" si="183"/>
        <v>55.8125</v>
      </c>
    </row>
    <row r="632" spans="42:56" ht="15" x14ac:dyDescent="0.25">
      <c r="AP632" s="91"/>
      <c r="AQ632" s="213">
        <f t="shared" si="175"/>
        <v>79.875</v>
      </c>
      <c r="AR632" s="91"/>
      <c r="AS632" s="214">
        <f t="shared" si="184"/>
        <v>46.5</v>
      </c>
      <c r="AT632" s="214">
        <f t="shared" si="184"/>
        <v>50.875</v>
      </c>
      <c r="AU632" s="135">
        <f t="shared" si="184"/>
        <v>67.875</v>
      </c>
      <c r="AV632" s="91"/>
      <c r="AW632" s="130">
        <f t="shared" si="185"/>
        <v>45.875</v>
      </c>
      <c r="AX632" s="130">
        <f t="shared" si="185"/>
        <v>49.875</v>
      </c>
      <c r="AY632" s="91"/>
      <c r="AZ632" s="215">
        <f t="shared" si="182"/>
        <v>52.875</v>
      </c>
      <c r="BA632" s="91"/>
      <c r="BB632" s="91"/>
      <c r="BC632" s="91"/>
      <c r="BD632" s="400">
        <f t="shared" si="183"/>
        <v>55.875</v>
      </c>
    </row>
    <row r="633" spans="42:56" ht="15" x14ac:dyDescent="0.25">
      <c r="AP633" s="91"/>
      <c r="AQ633" s="213">
        <f t="shared" si="175"/>
        <v>79.9375</v>
      </c>
      <c r="AR633" s="91"/>
      <c r="AS633" s="214">
        <f t="shared" si="184"/>
        <v>46.5625</v>
      </c>
      <c r="AT633" s="214">
        <f t="shared" si="184"/>
        <v>50.9375</v>
      </c>
      <c r="AU633" s="135">
        <f t="shared" si="184"/>
        <v>67.9375</v>
      </c>
      <c r="AV633" s="91"/>
      <c r="AW633" s="130">
        <f t="shared" si="185"/>
        <v>45.9375</v>
      </c>
      <c r="AX633" s="130">
        <f t="shared" si="185"/>
        <v>49.9375</v>
      </c>
      <c r="AY633" s="91"/>
      <c r="AZ633" s="215">
        <f t="shared" si="182"/>
        <v>52.9375</v>
      </c>
      <c r="BA633" s="91"/>
      <c r="BB633" s="91"/>
      <c r="BC633" s="91"/>
      <c r="BD633" s="400">
        <f t="shared" si="183"/>
        <v>55.9375</v>
      </c>
    </row>
    <row r="634" spans="42:56" ht="15" x14ac:dyDescent="0.25">
      <c r="AP634" s="91"/>
      <c r="AQ634" s="213">
        <f t="shared" si="175"/>
        <v>80</v>
      </c>
      <c r="AR634" s="91"/>
      <c r="AS634" s="214">
        <f t="shared" si="184"/>
        <v>46.625</v>
      </c>
      <c r="AT634" s="214">
        <f t="shared" si="184"/>
        <v>51</v>
      </c>
      <c r="AU634" s="135">
        <f t="shared" si="184"/>
        <v>68</v>
      </c>
      <c r="AV634" s="91"/>
      <c r="AW634" s="130">
        <f t="shared" si="185"/>
        <v>46</v>
      </c>
      <c r="AX634" s="130">
        <f t="shared" si="185"/>
        <v>50</v>
      </c>
      <c r="AY634" s="91"/>
      <c r="AZ634" s="215">
        <f t="shared" si="182"/>
        <v>53</v>
      </c>
      <c r="BA634" s="91"/>
      <c r="BB634" s="91"/>
      <c r="BC634" s="91"/>
      <c r="BD634" s="400">
        <f t="shared" si="183"/>
        <v>56</v>
      </c>
    </row>
    <row r="635" spans="42:56" ht="15" x14ac:dyDescent="0.25">
      <c r="AP635" s="91"/>
      <c r="AQ635" s="91"/>
      <c r="AR635" s="91"/>
      <c r="AS635" s="214">
        <f t="shared" ref="AS635:AU650" si="186">AS634+0.0625</f>
        <v>46.6875</v>
      </c>
      <c r="AT635" s="214">
        <f t="shared" si="186"/>
        <v>51.0625</v>
      </c>
      <c r="AU635" s="135">
        <f t="shared" si="186"/>
        <v>68.0625</v>
      </c>
      <c r="AV635" s="91"/>
      <c r="AW635" s="130">
        <f t="shared" ref="AW635:AX650" si="187">AW634+0.0625</f>
        <v>46.0625</v>
      </c>
      <c r="AX635" s="130">
        <f t="shared" si="187"/>
        <v>50.0625</v>
      </c>
      <c r="AY635" s="91"/>
      <c r="AZ635" s="215">
        <f t="shared" si="182"/>
        <v>53.0625</v>
      </c>
      <c r="BA635" s="91"/>
      <c r="BB635" s="91"/>
      <c r="BC635" s="91"/>
      <c r="BD635" s="400">
        <f t="shared" si="183"/>
        <v>56.0625</v>
      </c>
    </row>
    <row r="636" spans="42:56" ht="15" x14ac:dyDescent="0.25">
      <c r="AP636" s="91"/>
      <c r="AQ636" s="91"/>
      <c r="AR636" s="91"/>
      <c r="AS636" s="214">
        <f t="shared" si="186"/>
        <v>46.75</v>
      </c>
      <c r="AT636" s="214">
        <f t="shared" si="186"/>
        <v>51.125</v>
      </c>
      <c r="AU636" s="135">
        <f t="shared" si="186"/>
        <v>68.125</v>
      </c>
      <c r="AV636" s="91"/>
      <c r="AW636" s="130">
        <f t="shared" si="187"/>
        <v>46.125</v>
      </c>
      <c r="AX636" s="130">
        <f t="shared" si="187"/>
        <v>50.125</v>
      </c>
      <c r="AY636" s="91"/>
      <c r="AZ636" s="215">
        <f t="shared" si="182"/>
        <v>53.125</v>
      </c>
      <c r="BA636" s="91"/>
      <c r="BB636" s="91"/>
      <c r="BC636" s="91"/>
      <c r="BD636" s="400">
        <f t="shared" si="183"/>
        <v>56.125</v>
      </c>
    </row>
    <row r="637" spans="42:56" ht="15" x14ac:dyDescent="0.25">
      <c r="AP637" s="91"/>
      <c r="AQ637" s="91"/>
      <c r="AR637" s="91"/>
      <c r="AS637" s="214">
        <f t="shared" si="186"/>
        <v>46.8125</v>
      </c>
      <c r="AT637" s="214">
        <f t="shared" si="186"/>
        <v>51.1875</v>
      </c>
      <c r="AU637" s="135">
        <f t="shared" si="186"/>
        <v>68.1875</v>
      </c>
      <c r="AV637" s="91"/>
      <c r="AW637" s="130">
        <f t="shared" si="187"/>
        <v>46.1875</v>
      </c>
      <c r="AX637" s="130">
        <f t="shared" si="187"/>
        <v>50.1875</v>
      </c>
      <c r="AY637" s="91"/>
      <c r="AZ637" s="215">
        <f t="shared" si="182"/>
        <v>53.1875</v>
      </c>
      <c r="BA637" s="91"/>
      <c r="BB637" s="91"/>
      <c r="BC637" s="91"/>
      <c r="BD637" s="400">
        <f t="shared" si="183"/>
        <v>56.1875</v>
      </c>
    </row>
    <row r="638" spans="42:56" ht="15" x14ac:dyDescent="0.25">
      <c r="AP638" s="91"/>
      <c r="AQ638" s="91"/>
      <c r="AR638" s="91"/>
      <c r="AS638" s="214">
        <f t="shared" si="186"/>
        <v>46.875</v>
      </c>
      <c r="AT638" s="214">
        <f t="shared" si="186"/>
        <v>51.25</v>
      </c>
      <c r="AU638" s="135">
        <f t="shared" si="186"/>
        <v>68.25</v>
      </c>
      <c r="AV638" s="91"/>
      <c r="AW638" s="130">
        <f t="shared" si="187"/>
        <v>46.25</v>
      </c>
      <c r="AX638" s="130">
        <f t="shared" si="187"/>
        <v>50.25</v>
      </c>
      <c r="AY638" s="91"/>
      <c r="AZ638" s="215">
        <f t="shared" si="182"/>
        <v>53.25</v>
      </c>
      <c r="BA638" s="91"/>
      <c r="BB638" s="91"/>
      <c r="BC638" s="91"/>
      <c r="BD638" s="400">
        <f t="shared" si="183"/>
        <v>56.25</v>
      </c>
    </row>
    <row r="639" spans="42:56" ht="15" x14ac:dyDescent="0.25">
      <c r="AP639" s="91"/>
      <c r="AQ639" s="91"/>
      <c r="AR639" s="91"/>
      <c r="AS639" s="214">
        <f t="shared" si="186"/>
        <v>46.9375</v>
      </c>
      <c r="AT639" s="214">
        <f t="shared" si="186"/>
        <v>51.3125</v>
      </c>
      <c r="AU639" s="135">
        <f t="shared" si="186"/>
        <v>68.3125</v>
      </c>
      <c r="AV639" s="91"/>
      <c r="AW639" s="130">
        <f t="shared" si="187"/>
        <v>46.3125</v>
      </c>
      <c r="AX639" s="130">
        <f t="shared" si="187"/>
        <v>50.3125</v>
      </c>
      <c r="AY639" s="91"/>
      <c r="AZ639" s="215">
        <f t="shared" si="182"/>
        <v>53.3125</v>
      </c>
      <c r="BA639" s="91"/>
      <c r="BB639" s="91"/>
      <c r="BC639" s="91"/>
      <c r="BD639" s="400">
        <f t="shared" si="183"/>
        <v>56.3125</v>
      </c>
    </row>
    <row r="640" spans="42:56" ht="15" x14ac:dyDescent="0.25">
      <c r="AP640" s="91"/>
      <c r="AQ640" s="91"/>
      <c r="AR640" s="91"/>
      <c r="AS640" s="214">
        <f t="shared" si="186"/>
        <v>47</v>
      </c>
      <c r="AT640" s="214">
        <f t="shared" si="186"/>
        <v>51.375</v>
      </c>
      <c r="AU640" s="135">
        <f t="shared" si="186"/>
        <v>68.375</v>
      </c>
      <c r="AV640" s="91"/>
      <c r="AW640" s="130">
        <f t="shared" si="187"/>
        <v>46.375</v>
      </c>
      <c r="AX640" s="130">
        <f t="shared" si="187"/>
        <v>50.375</v>
      </c>
      <c r="AY640" s="91"/>
      <c r="AZ640" s="215">
        <f t="shared" si="182"/>
        <v>53.375</v>
      </c>
      <c r="BA640" s="91"/>
      <c r="BB640" s="91"/>
      <c r="BC640" s="91"/>
      <c r="BD640" s="400">
        <f t="shared" si="183"/>
        <v>56.375</v>
      </c>
    </row>
    <row r="641" spans="42:56" ht="15" x14ac:dyDescent="0.25">
      <c r="AP641" s="91"/>
      <c r="AQ641" s="91"/>
      <c r="AR641" s="91"/>
      <c r="AS641" s="214">
        <f t="shared" si="186"/>
        <v>47.0625</v>
      </c>
      <c r="AT641" s="214">
        <f t="shared" si="186"/>
        <v>51.4375</v>
      </c>
      <c r="AU641" s="135">
        <f t="shared" si="186"/>
        <v>68.4375</v>
      </c>
      <c r="AV641" s="91"/>
      <c r="AW641" s="130">
        <f t="shared" si="187"/>
        <v>46.4375</v>
      </c>
      <c r="AX641" s="130">
        <f t="shared" si="187"/>
        <v>50.4375</v>
      </c>
      <c r="AY641" s="91"/>
      <c r="AZ641" s="215">
        <f t="shared" si="182"/>
        <v>53.4375</v>
      </c>
      <c r="BA641" s="91"/>
      <c r="BB641" s="91"/>
      <c r="BC641" s="91"/>
      <c r="BD641" s="400">
        <f t="shared" si="183"/>
        <v>56.4375</v>
      </c>
    </row>
    <row r="642" spans="42:56" ht="15" x14ac:dyDescent="0.25">
      <c r="AP642" s="91"/>
      <c r="AQ642" s="91"/>
      <c r="AR642" s="91"/>
      <c r="AS642" s="214">
        <f t="shared" si="186"/>
        <v>47.125</v>
      </c>
      <c r="AT642" s="214">
        <f t="shared" si="186"/>
        <v>51.5</v>
      </c>
      <c r="AU642" s="135">
        <f t="shared" si="186"/>
        <v>68.5</v>
      </c>
      <c r="AV642" s="91"/>
      <c r="AW642" s="130">
        <f t="shared" si="187"/>
        <v>46.5</v>
      </c>
      <c r="AX642" s="130">
        <f t="shared" si="187"/>
        <v>50.5</v>
      </c>
      <c r="AY642" s="91"/>
      <c r="AZ642" s="215">
        <f t="shared" si="182"/>
        <v>53.5</v>
      </c>
      <c r="BA642" s="91"/>
      <c r="BB642" s="91"/>
      <c r="BC642" s="91"/>
      <c r="BD642" s="400">
        <f t="shared" si="183"/>
        <v>56.5</v>
      </c>
    </row>
    <row r="643" spans="42:56" ht="15" x14ac:dyDescent="0.25">
      <c r="AP643" s="91"/>
      <c r="AQ643" s="91"/>
      <c r="AR643" s="91"/>
      <c r="AS643" s="214">
        <f t="shared" si="186"/>
        <v>47.1875</v>
      </c>
      <c r="AT643" s="214">
        <f t="shared" si="186"/>
        <v>51.5625</v>
      </c>
      <c r="AU643" s="135">
        <f t="shared" si="186"/>
        <v>68.5625</v>
      </c>
      <c r="AV643" s="91"/>
      <c r="AW643" s="130">
        <f t="shared" si="187"/>
        <v>46.5625</v>
      </c>
      <c r="AX643" s="130">
        <f t="shared" si="187"/>
        <v>50.5625</v>
      </c>
      <c r="AY643" s="91"/>
      <c r="AZ643" s="215">
        <f t="shared" si="182"/>
        <v>53.5625</v>
      </c>
      <c r="BA643" s="91"/>
      <c r="BB643" s="91"/>
      <c r="BC643" s="91"/>
      <c r="BD643" s="400">
        <f t="shared" si="183"/>
        <v>56.5625</v>
      </c>
    </row>
    <row r="644" spans="42:56" ht="15" x14ac:dyDescent="0.25">
      <c r="AP644" s="91"/>
      <c r="AQ644" s="91"/>
      <c r="AR644" s="91"/>
      <c r="AS644" s="214">
        <f t="shared" si="186"/>
        <v>47.25</v>
      </c>
      <c r="AT644" s="214">
        <f t="shared" si="186"/>
        <v>51.625</v>
      </c>
      <c r="AU644" s="135">
        <f t="shared" si="186"/>
        <v>68.625</v>
      </c>
      <c r="AV644" s="91"/>
      <c r="AW644" s="130">
        <f t="shared" si="187"/>
        <v>46.625</v>
      </c>
      <c r="AX644" s="130">
        <f t="shared" si="187"/>
        <v>50.625</v>
      </c>
      <c r="AY644" s="91"/>
      <c r="AZ644" s="215">
        <f t="shared" si="182"/>
        <v>53.625</v>
      </c>
      <c r="BA644" s="91"/>
      <c r="BB644" s="91"/>
      <c r="BC644" s="91"/>
      <c r="BD644" s="400">
        <f t="shared" si="183"/>
        <v>56.625</v>
      </c>
    </row>
    <row r="645" spans="42:56" ht="15" x14ac:dyDescent="0.25">
      <c r="AP645" s="91"/>
      <c r="AQ645" s="91"/>
      <c r="AR645" s="91"/>
      <c r="AS645" s="214">
        <f t="shared" si="186"/>
        <v>47.3125</v>
      </c>
      <c r="AT645" s="214">
        <f t="shared" si="186"/>
        <v>51.6875</v>
      </c>
      <c r="AU645" s="135">
        <f t="shared" si="186"/>
        <v>68.6875</v>
      </c>
      <c r="AV645" s="91"/>
      <c r="AW645" s="130">
        <f t="shared" si="187"/>
        <v>46.6875</v>
      </c>
      <c r="AX645" s="130">
        <f t="shared" si="187"/>
        <v>50.6875</v>
      </c>
      <c r="AY645" s="91"/>
      <c r="AZ645" s="215">
        <f t="shared" si="182"/>
        <v>53.6875</v>
      </c>
      <c r="BA645" s="91"/>
      <c r="BB645" s="91"/>
      <c r="BC645" s="91"/>
      <c r="BD645" s="400">
        <f t="shared" si="183"/>
        <v>56.6875</v>
      </c>
    </row>
    <row r="646" spans="42:56" ht="15" x14ac:dyDescent="0.25">
      <c r="AP646" s="91"/>
      <c r="AQ646" s="91"/>
      <c r="AR646" s="91"/>
      <c r="AS646" s="214">
        <f t="shared" si="186"/>
        <v>47.375</v>
      </c>
      <c r="AT646" s="214">
        <f t="shared" si="186"/>
        <v>51.75</v>
      </c>
      <c r="AU646" s="135">
        <f t="shared" si="186"/>
        <v>68.75</v>
      </c>
      <c r="AV646" s="91"/>
      <c r="AW646" s="130">
        <f t="shared" si="187"/>
        <v>46.75</v>
      </c>
      <c r="AX646" s="130">
        <f t="shared" si="187"/>
        <v>50.75</v>
      </c>
      <c r="AY646" s="91"/>
      <c r="AZ646" s="215">
        <f t="shared" si="182"/>
        <v>53.75</v>
      </c>
      <c r="BA646" s="91"/>
      <c r="BB646" s="91"/>
      <c r="BC646" s="91"/>
      <c r="BD646" s="400">
        <f t="shared" si="183"/>
        <v>56.75</v>
      </c>
    </row>
    <row r="647" spans="42:56" ht="15" x14ac:dyDescent="0.25">
      <c r="AP647" s="91"/>
      <c r="AQ647" s="91"/>
      <c r="AR647" s="91"/>
      <c r="AS647" s="214">
        <f t="shared" si="186"/>
        <v>47.4375</v>
      </c>
      <c r="AT647" s="214">
        <f t="shared" si="186"/>
        <v>51.8125</v>
      </c>
      <c r="AU647" s="135">
        <f t="shared" si="186"/>
        <v>68.8125</v>
      </c>
      <c r="AV647" s="91"/>
      <c r="AW647" s="130">
        <f t="shared" si="187"/>
        <v>46.8125</v>
      </c>
      <c r="AX647" s="130">
        <f t="shared" si="187"/>
        <v>50.8125</v>
      </c>
      <c r="AY647" s="91"/>
      <c r="AZ647" s="215">
        <f t="shared" si="182"/>
        <v>53.8125</v>
      </c>
      <c r="BA647" s="91"/>
      <c r="BB647" s="91"/>
      <c r="BC647" s="91"/>
      <c r="BD647" s="400">
        <f t="shared" si="183"/>
        <v>56.8125</v>
      </c>
    </row>
    <row r="648" spans="42:56" ht="15" x14ac:dyDescent="0.25">
      <c r="AP648" s="91"/>
      <c r="AQ648" s="91"/>
      <c r="AR648" s="91"/>
      <c r="AS648" s="214">
        <f t="shared" si="186"/>
        <v>47.5</v>
      </c>
      <c r="AT648" s="214">
        <f t="shared" si="186"/>
        <v>51.875</v>
      </c>
      <c r="AU648" s="135">
        <f t="shared" si="186"/>
        <v>68.875</v>
      </c>
      <c r="AV648" s="91"/>
      <c r="AW648" s="130">
        <f t="shared" si="187"/>
        <v>46.875</v>
      </c>
      <c r="AX648" s="130">
        <f t="shared" si="187"/>
        <v>50.875</v>
      </c>
      <c r="AY648" s="91"/>
      <c r="AZ648" s="215">
        <f t="shared" si="182"/>
        <v>53.875</v>
      </c>
      <c r="BA648" s="91"/>
      <c r="BB648" s="91"/>
      <c r="BC648" s="91"/>
      <c r="BD648" s="400">
        <f t="shared" si="183"/>
        <v>56.875</v>
      </c>
    </row>
    <row r="649" spans="42:56" ht="15" x14ac:dyDescent="0.25">
      <c r="AP649" s="91"/>
      <c r="AQ649" s="91"/>
      <c r="AR649" s="91"/>
      <c r="AS649" s="214">
        <f t="shared" si="186"/>
        <v>47.5625</v>
      </c>
      <c r="AT649" s="214">
        <f t="shared" si="186"/>
        <v>51.9375</v>
      </c>
      <c r="AU649" s="135">
        <f t="shared" si="186"/>
        <v>68.9375</v>
      </c>
      <c r="AV649" s="91"/>
      <c r="AW649" s="130">
        <f t="shared" si="187"/>
        <v>46.9375</v>
      </c>
      <c r="AX649" s="130">
        <f t="shared" si="187"/>
        <v>50.9375</v>
      </c>
      <c r="AY649" s="91"/>
      <c r="AZ649" s="215">
        <f t="shared" si="182"/>
        <v>53.9375</v>
      </c>
      <c r="BA649" s="91"/>
      <c r="BB649" s="91"/>
      <c r="BC649" s="91"/>
      <c r="BD649" s="400">
        <f t="shared" si="183"/>
        <v>56.9375</v>
      </c>
    </row>
    <row r="650" spans="42:56" ht="15" x14ac:dyDescent="0.25">
      <c r="AP650" s="91"/>
      <c r="AQ650" s="91"/>
      <c r="AR650" s="91"/>
      <c r="AS650" s="214">
        <f t="shared" si="186"/>
        <v>47.625</v>
      </c>
      <c r="AT650" s="214">
        <f t="shared" si="186"/>
        <v>52</v>
      </c>
      <c r="AU650" s="135">
        <f t="shared" si="186"/>
        <v>69</v>
      </c>
      <c r="AV650" s="91"/>
      <c r="AW650" s="130">
        <f t="shared" si="187"/>
        <v>47</v>
      </c>
      <c r="AX650" s="130">
        <f t="shared" si="187"/>
        <v>51</v>
      </c>
      <c r="AY650" s="91"/>
      <c r="AZ650" s="215">
        <f t="shared" si="182"/>
        <v>54</v>
      </c>
      <c r="BA650" s="91"/>
      <c r="BB650" s="91"/>
      <c r="BC650" s="91"/>
      <c r="BD650" s="400">
        <f t="shared" si="183"/>
        <v>57</v>
      </c>
    </row>
    <row r="651" spans="42:56" ht="15" x14ac:dyDescent="0.25">
      <c r="AP651" s="91"/>
      <c r="AQ651" s="91"/>
      <c r="AR651" s="91"/>
      <c r="AS651" s="214">
        <f t="shared" ref="AS651:AU666" si="188">AS650+0.0625</f>
        <v>47.6875</v>
      </c>
      <c r="AT651" s="214">
        <f t="shared" si="188"/>
        <v>52.0625</v>
      </c>
      <c r="AU651" s="135">
        <f t="shared" si="188"/>
        <v>69.0625</v>
      </c>
      <c r="AV651" s="91"/>
      <c r="AW651" s="130">
        <f t="shared" ref="AW651:AX666" si="189">AW650+0.0625</f>
        <v>47.0625</v>
      </c>
      <c r="AX651" s="130">
        <f t="shared" si="189"/>
        <v>51.0625</v>
      </c>
      <c r="AY651" s="91"/>
      <c r="AZ651" s="91"/>
      <c r="BA651" s="91"/>
      <c r="BB651" s="91"/>
      <c r="BC651" s="91"/>
      <c r="BD651" s="400">
        <f t="shared" si="183"/>
        <v>57.0625</v>
      </c>
    </row>
    <row r="652" spans="42:56" ht="15" x14ac:dyDescent="0.25">
      <c r="AP652" s="91"/>
      <c r="AQ652" s="91"/>
      <c r="AR652" s="91"/>
      <c r="AS652" s="214">
        <f t="shared" si="188"/>
        <v>47.75</v>
      </c>
      <c r="AT652" s="214">
        <f t="shared" si="188"/>
        <v>52.125</v>
      </c>
      <c r="AU652" s="135">
        <f t="shared" si="188"/>
        <v>69.125</v>
      </c>
      <c r="AV652" s="91"/>
      <c r="AW652" s="130">
        <f t="shared" si="189"/>
        <v>47.125</v>
      </c>
      <c r="AX652" s="130">
        <f t="shared" si="189"/>
        <v>51.125</v>
      </c>
      <c r="AY652" s="91"/>
      <c r="AZ652" s="91"/>
      <c r="BA652" s="91"/>
      <c r="BB652" s="91"/>
      <c r="BC652" s="91"/>
      <c r="BD652" s="400">
        <f t="shared" si="183"/>
        <v>57.125</v>
      </c>
    </row>
    <row r="653" spans="42:56" ht="15" x14ac:dyDescent="0.25">
      <c r="AP653" s="91"/>
      <c r="AQ653" s="91"/>
      <c r="AR653" s="91"/>
      <c r="AS653" s="214">
        <f t="shared" si="188"/>
        <v>47.8125</v>
      </c>
      <c r="AT653" s="214">
        <f t="shared" si="188"/>
        <v>52.1875</v>
      </c>
      <c r="AU653" s="135">
        <f t="shared" si="188"/>
        <v>69.1875</v>
      </c>
      <c r="AV653" s="91"/>
      <c r="AW653" s="130">
        <f t="shared" si="189"/>
        <v>47.1875</v>
      </c>
      <c r="AX653" s="130">
        <f t="shared" si="189"/>
        <v>51.1875</v>
      </c>
      <c r="AY653" s="91"/>
      <c r="AZ653" s="91"/>
      <c r="BA653" s="91"/>
      <c r="BB653" s="91"/>
      <c r="BC653" s="91"/>
      <c r="BD653" s="400">
        <f t="shared" si="183"/>
        <v>57.1875</v>
      </c>
    </row>
    <row r="654" spans="42:56" ht="15" x14ac:dyDescent="0.25">
      <c r="AP654" s="91"/>
      <c r="AQ654" s="91"/>
      <c r="AR654" s="91"/>
      <c r="AS654" s="214">
        <f t="shared" si="188"/>
        <v>47.875</v>
      </c>
      <c r="AT654" s="214">
        <f t="shared" si="188"/>
        <v>52.25</v>
      </c>
      <c r="AU654" s="135">
        <f t="shared" si="188"/>
        <v>69.25</v>
      </c>
      <c r="AV654" s="91"/>
      <c r="AW654" s="130">
        <f t="shared" si="189"/>
        <v>47.25</v>
      </c>
      <c r="AX654" s="130">
        <f t="shared" si="189"/>
        <v>51.25</v>
      </c>
      <c r="AY654" s="91"/>
      <c r="AZ654" s="91"/>
      <c r="BA654" s="91"/>
      <c r="BB654" s="91"/>
      <c r="BC654" s="91"/>
      <c r="BD654" s="400">
        <f t="shared" si="183"/>
        <v>57.25</v>
      </c>
    </row>
    <row r="655" spans="42:56" ht="15" x14ac:dyDescent="0.25">
      <c r="AP655" s="91"/>
      <c r="AQ655" s="91"/>
      <c r="AR655" s="91"/>
      <c r="AS655" s="214">
        <f t="shared" si="188"/>
        <v>47.9375</v>
      </c>
      <c r="AT655" s="214">
        <f t="shared" si="188"/>
        <v>52.3125</v>
      </c>
      <c r="AU655" s="135">
        <f t="shared" si="188"/>
        <v>69.3125</v>
      </c>
      <c r="AV655" s="91"/>
      <c r="AW655" s="130">
        <f t="shared" si="189"/>
        <v>47.3125</v>
      </c>
      <c r="AX655" s="130">
        <f t="shared" si="189"/>
        <v>51.3125</v>
      </c>
      <c r="AY655" s="91"/>
      <c r="AZ655" s="91"/>
      <c r="BA655" s="91"/>
      <c r="BB655" s="91"/>
      <c r="BC655" s="91"/>
      <c r="BD655" s="400">
        <f t="shared" si="183"/>
        <v>57.3125</v>
      </c>
    </row>
    <row r="656" spans="42:56" ht="15" x14ac:dyDescent="0.25">
      <c r="AP656" s="91"/>
      <c r="AQ656" s="91"/>
      <c r="AR656" s="91"/>
      <c r="AS656" s="214">
        <f t="shared" si="188"/>
        <v>48</v>
      </c>
      <c r="AT656" s="214">
        <f t="shared" si="188"/>
        <v>52.375</v>
      </c>
      <c r="AU656" s="135">
        <f t="shared" si="188"/>
        <v>69.375</v>
      </c>
      <c r="AV656" s="91"/>
      <c r="AW656" s="130">
        <f t="shared" si="189"/>
        <v>47.375</v>
      </c>
      <c r="AX656" s="130">
        <f t="shared" si="189"/>
        <v>51.375</v>
      </c>
      <c r="AY656" s="91"/>
      <c r="AZ656" s="91"/>
      <c r="BA656" s="91"/>
      <c r="BB656" s="91"/>
      <c r="BC656" s="91"/>
      <c r="BD656" s="400">
        <f t="shared" si="183"/>
        <v>57.375</v>
      </c>
    </row>
    <row r="657" spans="42:56" ht="15" x14ac:dyDescent="0.25">
      <c r="AP657" s="91"/>
      <c r="AQ657" s="91"/>
      <c r="AR657" s="91"/>
      <c r="AS657" s="214">
        <f t="shared" si="188"/>
        <v>48.0625</v>
      </c>
      <c r="AT657" s="214">
        <f t="shared" si="188"/>
        <v>52.4375</v>
      </c>
      <c r="AU657" s="135">
        <f t="shared" si="188"/>
        <v>69.4375</v>
      </c>
      <c r="AV657" s="91"/>
      <c r="AW657" s="130">
        <f t="shared" si="189"/>
        <v>47.4375</v>
      </c>
      <c r="AX657" s="130">
        <f t="shared" si="189"/>
        <v>51.4375</v>
      </c>
      <c r="AY657" s="91"/>
      <c r="AZ657" s="91"/>
      <c r="BA657" s="91"/>
      <c r="BB657" s="91"/>
      <c r="BC657" s="91"/>
      <c r="BD657" s="400">
        <f t="shared" si="183"/>
        <v>57.4375</v>
      </c>
    </row>
    <row r="658" spans="42:56" ht="15" x14ac:dyDescent="0.25">
      <c r="AP658" s="91"/>
      <c r="AQ658" s="91"/>
      <c r="AR658" s="91"/>
      <c r="AS658" s="214">
        <f t="shared" si="188"/>
        <v>48.125</v>
      </c>
      <c r="AT658" s="214">
        <f t="shared" si="188"/>
        <v>52.5</v>
      </c>
      <c r="AU658" s="135">
        <f t="shared" si="188"/>
        <v>69.5</v>
      </c>
      <c r="AV658" s="91"/>
      <c r="AW658" s="130">
        <f t="shared" si="189"/>
        <v>47.5</v>
      </c>
      <c r="AX658" s="130">
        <f t="shared" si="189"/>
        <v>51.5</v>
      </c>
      <c r="AY658" s="91"/>
      <c r="AZ658" s="91"/>
      <c r="BA658" s="91"/>
      <c r="BB658" s="91"/>
      <c r="BC658" s="91"/>
      <c r="BD658" s="400">
        <f t="shared" si="183"/>
        <v>57.5</v>
      </c>
    </row>
    <row r="659" spans="42:56" ht="15" x14ac:dyDescent="0.25">
      <c r="AP659" s="91"/>
      <c r="AQ659" s="91"/>
      <c r="AR659" s="91"/>
      <c r="AS659" s="214">
        <f t="shared" si="188"/>
        <v>48.1875</v>
      </c>
      <c r="AT659" s="214">
        <f t="shared" si="188"/>
        <v>52.5625</v>
      </c>
      <c r="AU659" s="135">
        <f t="shared" si="188"/>
        <v>69.5625</v>
      </c>
      <c r="AV659" s="91"/>
      <c r="AW659" s="130">
        <f t="shared" si="189"/>
        <v>47.5625</v>
      </c>
      <c r="AX659" s="130">
        <f t="shared" si="189"/>
        <v>51.5625</v>
      </c>
      <c r="AY659" s="91"/>
      <c r="AZ659" s="91"/>
      <c r="BA659" s="91"/>
      <c r="BB659" s="91"/>
      <c r="BC659" s="91"/>
      <c r="BD659" s="400">
        <f t="shared" si="183"/>
        <v>57.5625</v>
      </c>
    </row>
    <row r="660" spans="42:56" ht="15" x14ac:dyDescent="0.25">
      <c r="AP660" s="91"/>
      <c r="AQ660" s="91"/>
      <c r="AR660" s="91"/>
      <c r="AS660" s="214">
        <f t="shared" si="188"/>
        <v>48.25</v>
      </c>
      <c r="AT660" s="214">
        <f t="shared" si="188"/>
        <v>52.625</v>
      </c>
      <c r="AU660" s="135">
        <f t="shared" si="188"/>
        <v>69.625</v>
      </c>
      <c r="AV660" s="91"/>
      <c r="AW660" s="130">
        <f t="shared" si="189"/>
        <v>47.625</v>
      </c>
      <c r="AX660" s="130">
        <f t="shared" si="189"/>
        <v>51.625</v>
      </c>
      <c r="AY660" s="91"/>
      <c r="AZ660" s="91"/>
      <c r="BA660" s="91"/>
      <c r="BB660" s="91"/>
      <c r="BC660" s="91"/>
      <c r="BD660" s="400">
        <f t="shared" si="183"/>
        <v>57.625</v>
      </c>
    </row>
    <row r="661" spans="42:56" ht="15" x14ac:dyDescent="0.25">
      <c r="AP661" s="91"/>
      <c r="AQ661" s="91"/>
      <c r="AR661" s="91"/>
      <c r="AS661" s="214">
        <f t="shared" si="188"/>
        <v>48.3125</v>
      </c>
      <c r="AT661" s="214">
        <f t="shared" si="188"/>
        <v>52.6875</v>
      </c>
      <c r="AU661" s="135">
        <f t="shared" si="188"/>
        <v>69.6875</v>
      </c>
      <c r="AV661" s="91"/>
      <c r="AW661" s="130">
        <f t="shared" si="189"/>
        <v>47.6875</v>
      </c>
      <c r="AX661" s="130">
        <f t="shared" si="189"/>
        <v>51.6875</v>
      </c>
      <c r="AY661" s="91"/>
      <c r="AZ661" s="91"/>
      <c r="BA661" s="91"/>
      <c r="BB661" s="91"/>
      <c r="BC661" s="91"/>
      <c r="BD661" s="400">
        <f t="shared" si="183"/>
        <v>57.6875</v>
      </c>
    </row>
    <row r="662" spans="42:56" ht="15" x14ac:dyDescent="0.25">
      <c r="AP662" s="91"/>
      <c r="AQ662" s="91"/>
      <c r="AR662" s="91"/>
      <c r="AS662" s="214">
        <f t="shared" si="188"/>
        <v>48.375</v>
      </c>
      <c r="AT662" s="214">
        <f t="shared" si="188"/>
        <v>52.75</v>
      </c>
      <c r="AU662" s="135">
        <f t="shared" si="188"/>
        <v>69.75</v>
      </c>
      <c r="AV662" s="91"/>
      <c r="AW662" s="130">
        <f t="shared" si="189"/>
        <v>47.75</v>
      </c>
      <c r="AX662" s="130">
        <f t="shared" si="189"/>
        <v>51.75</v>
      </c>
      <c r="AY662" s="91"/>
      <c r="AZ662" s="91"/>
      <c r="BA662" s="91"/>
      <c r="BB662" s="91"/>
      <c r="BC662" s="91"/>
      <c r="BD662" s="400">
        <f t="shared" si="183"/>
        <v>57.75</v>
      </c>
    </row>
    <row r="663" spans="42:56" ht="15" x14ac:dyDescent="0.25">
      <c r="AP663" s="91"/>
      <c r="AQ663" s="91"/>
      <c r="AR663" s="91"/>
      <c r="AS663" s="214">
        <f t="shared" si="188"/>
        <v>48.4375</v>
      </c>
      <c r="AT663" s="214">
        <f t="shared" si="188"/>
        <v>52.8125</v>
      </c>
      <c r="AU663" s="135">
        <f t="shared" si="188"/>
        <v>69.8125</v>
      </c>
      <c r="AV663" s="91"/>
      <c r="AW663" s="130">
        <f t="shared" si="189"/>
        <v>47.8125</v>
      </c>
      <c r="AX663" s="130">
        <f t="shared" si="189"/>
        <v>51.8125</v>
      </c>
      <c r="AY663" s="91"/>
      <c r="AZ663" s="91"/>
      <c r="BA663" s="91"/>
      <c r="BB663" s="91"/>
      <c r="BC663" s="91"/>
      <c r="BD663" s="400">
        <f t="shared" si="183"/>
        <v>57.8125</v>
      </c>
    </row>
    <row r="664" spans="42:56" ht="15" x14ac:dyDescent="0.25">
      <c r="AP664" s="91"/>
      <c r="AQ664" s="91"/>
      <c r="AR664" s="91"/>
      <c r="AS664" s="214">
        <f t="shared" si="188"/>
        <v>48.5</v>
      </c>
      <c r="AT664" s="214">
        <f t="shared" si="188"/>
        <v>52.875</v>
      </c>
      <c r="AU664" s="135">
        <f t="shared" si="188"/>
        <v>69.875</v>
      </c>
      <c r="AV664" s="91"/>
      <c r="AW664" s="130">
        <f t="shared" si="189"/>
        <v>47.875</v>
      </c>
      <c r="AX664" s="130">
        <f t="shared" si="189"/>
        <v>51.875</v>
      </c>
      <c r="AY664" s="91"/>
      <c r="AZ664" s="91"/>
      <c r="BA664" s="91"/>
      <c r="BB664" s="91"/>
      <c r="BC664" s="91"/>
      <c r="BD664" s="400">
        <f t="shared" si="183"/>
        <v>57.875</v>
      </c>
    </row>
    <row r="665" spans="42:56" ht="15" x14ac:dyDescent="0.25">
      <c r="AP665" s="91"/>
      <c r="AQ665" s="91"/>
      <c r="AR665" s="91"/>
      <c r="AS665" s="214">
        <f t="shared" si="188"/>
        <v>48.5625</v>
      </c>
      <c r="AT665" s="214">
        <f t="shared" si="188"/>
        <v>52.9375</v>
      </c>
      <c r="AU665" s="135">
        <f t="shared" si="188"/>
        <v>69.9375</v>
      </c>
      <c r="AV665" s="91"/>
      <c r="AW665" s="130">
        <f t="shared" si="189"/>
        <v>47.9375</v>
      </c>
      <c r="AX665" s="130">
        <f t="shared" si="189"/>
        <v>51.9375</v>
      </c>
      <c r="AY665" s="91"/>
      <c r="AZ665" s="91"/>
      <c r="BA665" s="91"/>
      <c r="BB665" s="91"/>
      <c r="BC665" s="91"/>
      <c r="BD665" s="400">
        <f t="shared" si="183"/>
        <v>57.9375</v>
      </c>
    </row>
    <row r="666" spans="42:56" ht="15" x14ac:dyDescent="0.25">
      <c r="AP666" s="91"/>
      <c r="AQ666" s="91"/>
      <c r="AR666" s="91"/>
      <c r="AS666" s="214">
        <f t="shared" si="188"/>
        <v>48.625</v>
      </c>
      <c r="AT666" s="214">
        <f t="shared" si="188"/>
        <v>53</v>
      </c>
      <c r="AU666" s="135">
        <f t="shared" si="188"/>
        <v>70</v>
      </c>
      <c r="AV666" s="91"/>
      <c r="AW666" s="130">
        <f t="shared" si="189"/>
        <v>48</v>
      </c>
      <c r="AX666" s="130">
        <f t="shared" si="189"/>
        <v>52</v>
      </c>
      <c r="AY666" s="91"/>
      <c r="AZ666" s="91"/>
      <c r="BA666" s="91"/>
      <c r="BB666" s="91"/>
      <c r="BC666" s="91"/>
      <c r="BD666" s="400">
        <f t="shared" si="183"/>
        <v>58</v>
      </c>
    </row>
    <row r="667" spans="42:56" ht="15" x14ac:dyDescent="0.25">
      <c r="AP667" s="91"/>
      <c r="AQ667" s="91"/>
      <c r="AR667" s="91"/>
      <c r="AS667" s="214">
        <f t="shared" ref="AS667:AU682" si="190">AS666+0.0625</f>
        <v>48.6875</v>
      </c>
      <c r="AT667" s="214">
        <f t="shared" si="190"/>
        <v>53.0625</v>
      </c>
      <c r="AU667" s="135">
        <f t="shared" si="190"/>
        <v>70.0625</v>
      </c>
      <c r="AV667" s="91"/>
      <c r="AW667" s="130">
        <f t="shared" ref="AW667:AX682" si="191">AW666+0.0625</f>
        <v>48.0625</v>
      </c>
      <c r="AX667" s="130">
        <f t="shared" si="191"/>
        <v>52.0625</v>
      </c>
      <c r="AY667" s="91"/>
      <c r="AZ667" s="91"/>
      <c r="BA667" s="91"/>
      <c r="BB667" s="91"/>
      <c r="BC667" s="91"/>
      <c r="BD667" s="400">
        <f t="shared" ref="BD667:BD730" si="192">BD666+0.0625</f>
        <v>58.0625</v>
      </c>
    </row>
    <row r="668" spans="42:56" ht="15" x14ac:dyDescent="0.25">
      <c r="AP668" s="91"/>
      <c r="AQ668" s="91"/>
      <c r="AR668" s="91"/>
      <c r="AS668" s="214">
        <f t="shared" si="190"/>
        <v>48.75</v>
      </c>
      <c r="AT668" s="214">
        <f t="shared" si="190"/>
        <v>53.125</v>
      </c>
      <c r="AU668" s="135">
        <f t="shared" si="190"/>
        <v>70.125</v>
      </c>
      <c r="AV668" s="91"/>
      <c r="AW668" s="130">
        <f t="shared" si="191"/>
        <v>48.125</v>
      </c>
      <c r="AX668" s="130">
        <f t="shared" si="191"/>
        <v>52.125</v>
      </c>
      <c r="AY668" s="91"/>
      <c r="AZ668" s="91"/>
      <c r="BA668" s="91"/>
      <c r="BB668" s="91"/>
      <c r="BC668" s="91"/>
      <c r="BD668" s="400">
        <f t="shared" si="192"/>
        <v>58.125</v>
      </c>
    </row>
    <row r="669" spans="42:56" ht="15" x14ac:dyDescent="0.25">
      <c r="AP669" s="91"/>
      <c r="AQ669" s="91"/>
      <c r="AR669" s="91"/>
      <c r="AS669" s="214">
        <f t="shared" si="190"/>
        <v>48.8125</v>
      </c>
      <c r="AT669" s="214">
        <f t="shared" si="190"/>
        <v>53.1875</v>
      </c>
      <c r="AU669" s="135">
        <f t="shared" si="190"/>
        <v>70.1875</v>
      </c>
      <c r="AV669" s="91"/>
      <c r="AW669" s="130">
        <f t="shared" si="191"/>
        <v>48.1875</v>
      </c>
      <c r="AX669" s="130">
        <f t="shared" si="191"/>
        <v>52.1875</v>
      </c>
      <c r="AY669" s="91"/>
      <c r="AZ669" s="91"/>
      <c r="BA669" s="91"/>
      <c r="BB669" s="91"/>
      <c r="BC669" s="91"/>
      <c r="BD669" s="400">
        <f t="shared" si="192"/>
        <v>58.1875</v>
      </c>
    </row>
    <row r="670" spans="42:56" ht="15" x14ac:dyDescent="0.25">
      <c r="AP670" s="91"/>
      <c r="AQ670" s="91"/>
      <c r="AR670" s="91"/>
      <c r="AS670" s="214">
        <f t="shared" si="190"/>
        <v>48.875</v>
      </c>
      <c r="AT670" s="214">
        <f t="shared" si="190"/>
        <v>53.25</v>
      </c>
      <c r="AU670" s="135">
        <f t="shared" si="190"/>
        <v>70.25</v>
      </c>
      <c r="AV670" s="91"/>
      <c r="AW670" s="130">
        <f t="shared" si="191"/>
        <v>48.25</v>
      </c>
      <c r="AX670" s="130">
        <f t="shared" si="191"/>
        <v>52.25</v>
      </c>
      <c r="AY670" s="91"/>
      <c r="AZ670" s="91"/>
      <c r="BA670" s="91"/>
      <c r="BB670" s="91"/>
      <c r="BC670" s="91"/>
      <c r="BD670" s="400">
        <f t="shared" si="192"/>
        <v>58.25</v>
      </c>
    </row>
    <row r="671" spans="42:56" ht="15" x14ac:dyDescent="0.25">
      <c r="AP671" s="91"/>
      <c r="AQ671" s="91"/>
      <c r="AR671" s="91"/>
      <c r="AS671" s="214">
        <f t="shared" si="190"/>
        <v>48.9375</v>
      </c>
      <c r="AT671" s="214">
        <f t="shared" si="190"/>
        <v>53.3125</v>
      </c>
      <c r="AU671" s="135">
        <f t="shared" si="190"/>
        <v>70.3125</v>
      </c>
      <c r="AV671" s="91"/>
      <c r="AW671" s="130">
        <f t="shared" si="191"/>
        <v>48.3125</v>
      </c>
      <c r="AX671" s="130">
        <f t="shared" si="191"/>
        <v>52.3125</v>
      </c>
      <c r="AY671" s="91"/>
      <c r="AZ671" s="91"/>
      <c r="BA671" s="91"/>
      <c r="BB671" s="91"/>
      <c r="BC671" s="91"/>
      <c r="BD671" s="400">
        <f t="shared" si="192"/>
        <v>58.3125</v>
      </c>
    </row>
    <row r="672" spans="42:56" ht="15" x14ac:dyDescent="0.25">
      <c r="AP672" s="91"/>
      <c r="AQ672" s="91"/>
      <c r="AR672" s="91"/>
      <c r="AS672" s="214">
        <f t="shared" si="190"/>
        <v>49</v>
      </c>
      <c r="AT672" s="214">
        <f t="shared" si="190"/>
        <v>53.375</v>
      </c>
      <c r="AU672" s="135">
        <f t="shared" si="190"/>
        <v>70.375</v>
      </c>
      <c r="AV672" s="91"/>
      <c r="AW672" s="130">
        <f t="shared" si="191"/>
        <v>48.375</v>
      </c>
      <c r="AX672" s="130">
        <f t="shared" si="191"/>
        <v>52.375</v>
      </c>
      <c r="AY672" s="91"/>
      <c r="AZ672" s="91"/>
      <c r="BA672" s="91"/>
      <c r="BB672" s="91"/>
      <c r="BC672" s="91"/>
      <c r="BD672" s="400">
        <f t="shared" si="192"/>
        <v>58.375</v>
      </c>
    </row>
    <row r="673" spans="42:56" ht="15" x14ac:dyDescent="0.25">
      <c r="AP673" s="91"/>
      <c r="AQ673" s="91"/>
      <c r="AR673" s="91"/>
      <c r="AS673" s="214">
        <f t="shared" si="190"/>
        <v>49.0625</v>
      </c>
      <c r="AT673" s="214">
        <f t="shared" si="190"/>
        <v>53.4375</v>
      </c>
      <c r="AU673" s="135">
        <f t="shared" si="190"/>
        <v>70.4375</v>
      </c>
      <c r="AV673" s="91"/>
      <c r="AW673" s="130">
        <f t="shared" si="191"/>
        <v>48.4375</v>
      </c>
      <c r="AX673" s="130">
        <f t="shared" si="191"/>
        <v>52.4375</v>
      </c>
      <c r="AY673" s="91"/>
      <c r="AZ673" s="91"/>
      <c r="BA673" s="91"/>
      <c r="BB673" s="91"/>
      <c r="BC673" s="91"/>
      <c r="BD673" s="400">
        <f t="shared" si="192"/>
        <v>58.4375</v>
      </c>
    </row>
    <row r="674" spans="42:56" ht="15" x14ac:dyDescent="0.25">
      <c r="AP674" s="91"/>
      <c r="AQ674" s="91"/>
      <c r="AR674" s="91"/>
      <c r="AS674" s="214">
        <f t="shared" si="190"/>
        <v>49.125</v>
      </c>
      <c r="AT674" s="214">
        <f t="shared" si="190"/>
        <v>53.5</v>
      </c>
      <c r="AU674" s="135">
        <f t="shared" si="190"/>
        <v>70.5</v>
      </c>
      <c r="AV674" s="91"/>
      <c r="AW674" s="130">
        <f t="shared" si="191"/>
        <v>48.5</v>
      </c>
      <c r="AX674" s="130">
        <f t="shared" si="191"/>
        <v>52.5</v>
      </c>
      <c r="AY674" s="91"/>
      <c r="AZ674" s="91"/>
      <c r="BA674" s="91"/>
      <c r="BB674" s="91"/>
      <c r="BC674" s="91"/>
      <c r="BD674" s="400">
        <f t="shared" si="192"/>
        <v>58.5</v>
      </c>
    </row>
    <row r="675" spans="42:56" ht="15" x14ac:dyDescent="0.25">
      <c r="AP675" s="91"/>
      <c r="AQ675" s="91"/>
      <c r="AR675" s="91"/>
      <c r="AS675" s="214">
        <f t="shared" si="190"/>
        <v>49.1875</v>
      </c>
      <c r="AT675" s="214">
        <f t="shared" si="190"/>
        <v>53.5625</v>
      </c>
      <c r="AU675" s="135">
        <f t="shared" si="190"/>
        <v>70.5625</v>
      </c>
      <c r="AV675" s="91"/>
      <c r="AW675" s="130">
        <f t="shared" si="191"/>
        <v>48.5625</v>
      </c>
      <c r="AX675" s="130">
        <f t="shared" si="191"/>
        <v>52.5625</v>
      </c>
      <c r="AY675" s="91"/>
      <c r="AZ675" s="91"/>
      <c r="BA675" s="91"/>
      <c r="BB675" s="91"/>
      <c r="BC675" s="91"/>
      <c r="BD675" s="400">
        <f t="shared" si="192"/>
        <v>58.5625</v>
      </c>
    </row>
    <row r="676" spans="42:56" ht="15" x14ac:dyDescent="0.25">
      <c r="AP676" s="91"/>
      <c r="AQ676" s="91"/>
      <c r="AR676" s="91"/>
      <c r="AS676" s="214">
        <f t="shared" si="190"/>
        <v>49.25</v>
      </c>
      <c r="AT676" s="214">
        <f t="shared" si="190"/>
        <v>53.625</v>
      </c>
      <c r="AU676" s="135">
        <f t="shared" si="190"/>
        <v>70.625</v>
      </c>
      <c r="AV676" s="91"/>
      <c r="AW676" s="130">
        <f t="shared" si="191"/>
        <v>48.625</v>
      </c>
      <c r="AX676" s="130">
        <f t="shared" si="191"/>
        <v>52.625</v>
      </c>
      <c r="AY676" s="91"/>
      <c r="AZ676" s="91"/>
      <c r="BA676" s="91"/>
      <c r="BB676" s="91"/>
      <c r="BC676" s="91"/>
      <c r="BD676" s="400">
        <f t="shared" si="192"/>
        <v>58.625</v>
      </c>
    </row>
    <row r="677" spans="42:56" ht="15" x14ac:dyDescent="0.25">
      <c r="AP677" s="91"/>
      <c r="AQ677" s="91"/>
      <c r="AR677" s="91"/>
      <c r="AS677" s="214">
        <f t="shared" si="190"/>
        <v>49.3125</v>
      </c>
      <c r="AT677" s="214">
        <f t="shared" si="190"/>
        <v>53.6875</v>
      </c>
      <c r="AU677" s="135">
        <f t="shared" si="190"/>
        <v>70.6875</v>
      </c>
      <c r="AV677" s="91"/>
      <c r="AW677" s="130">
        <f t="shared" si="191"/>
        <v>48.6875</v>
      </c>
      <c r="AX677" s="130">
        <f t="shared" si="191"/>
        <v>52.6875</v>
      </c>
      <c r="AY677" s="91"/>
      <c r="AZ677" s="91"/>
      <c r="BA677" s="91"/>
      <c r="BB677" s="91"/>
      <c r="BC677" s="91"/>
      <c r="BD677" s="400">
        <f t="shared" si="192"/>
        <v>58.6875</v>
      </c>
    </row>
    <row r="678" spans="42:56" ht="15" x14ac:dyDescent="0.25">
      <c r="AP678" s="91"/>
      <c r="AQ678" s="91"/>
      <c r="AR678" s="91"/>
      <c r="AS678" s="214">
        <f t="shared" si="190"/>
        <v>49.375</v>
      </c>
      <c r="AT678" s="214">
        <f t="shared" si="190"/>
        <v>53.75</v>
      </c>
      <c r="AU678" s="135">
        <f t="shared" si="190"/>
        <v>70.75</v>
      </c>
      <c r="AV678" s="91"/>
      <c r="AW678" s="130">
        <f t="shared" si="191"/>
        <v>48.75</v>
      </c>
      <c r="AX678" s="130">
        <f t="shared" si="191"/>
        <v>52.75</v>
      </c>
      <c r="AY678" s="91"/>
      <c r="AZ678" s="91"/>
      <c r="BA678" s="91"/>
      <c r="BB678" s="91"/>
      <c r="BC678" s="91"/>
      <c r="BD678" s="400">
        <f t="shared" si="192"/>
        <v>58.75</v>
      </c>
    </row>
    <row r="679" spans="42:56" ht="15" x14ac:dyDescent="0.25">
      <c r="AP679" s="91"/>
      <c r="AQ679" s="91"/>
      <c r="AR679" s="91"/>
      <c r="AS679" s="214">
        <f t="shared" si="190"/>
        <v>49.4375</v>
      </c>
      <c r="AT679" s="214">
        <f t="shared" si="190"/>
        <v>53.8125</v>
      </c>
      <c r="AU679" s="135">
        <f t="shared" si="190"/>
        <v>70.8125</v>
      </c>
      <c r="AV679" s="91"/>
      <c r="AW679" s="130">
        <f t="shared" si="191"/>
        <v>48.8125</v>
      </c>
      <c r="AX679" s="130">
        <f t="shared" si="191"/>
        <v>52.8125</v>
      </c>
      <c r="AY679" s="91"/>
      <c r="AZ679" s="91"/>
      <c r="BA679" s="91"/>
      <c r="BB679" s="91"/>
      <c r="BC679" s="91"/>
      <c r="BD679" s="400">
        <f t="shared" si="192"/>
        <v>58.8125</v>
      </c>
    </row>
    <row r="680" spans="42:56" ht="15" x14ac:dyDescent="0.25">
      <c r="AP680" s="91"/>
      <c r="AQ680" s="91"/>
      <c r="AR680" s="91"/>
      <c r="AS680" s="214">
        <f t="shared" si="190"/>
        <v>49.5</v>
      </c>
      <c r="AT680" s="214">
        <f t="shared" si="190"/>
        <v>53.875</v>
      </c>
      <c r="AU680" s="135">
        <f t="shared" si="190"/>
        <v>70.875</v>
      </c>
      <c r="AV680" s="91"/>
      <c r="AW680" s="130">
        <f t="shared" si="191"/>
        <v>48.875</v>
      </c>
      <c r="AX680" s="130">
        <f t="shared" si="191"/>
        <v>52.875</v>
      </c>
      <c r="AY680" s="91"/>
      <c r="AZ680" s="91"/>
      <c r="BA680" s="91"/>
      <c r="BB680" s="91"/>
      <c r="BC680" s="91"/>
      <c r="BD680" s="400">
        <f t="shared" si="192"/>
        <v>58.875</v>
      </c>
    </row>
    <row r="681" spans="42:56" ht="15" x14ac:dyDescent="0.25">
      <c r="AP681" s="91"/>
      <c r="AQ681" s="91"/>
      <c r="AR681" s="91"/>
      <c r="AS681" s="214">
        <f t="shared" si="190"/>
        <v>49.5625</v>
      </c>
      <c r="AT681" s="214">
        <f t="shared" si="190"/>
        <v>53.9375</v>
      </c>
      <c r="AU681" s="135">
        <f t="shared" si="190"/>
        <v>70.9375</v>
      </c>
      <c r="AV681" s="91"/>
      <c r="AW681" s="130">
        <f t="shared" si="191"/>
        <v>48.9375</v>
      </c>
      <c r="AX681" s="130">
        <f t="shared" si="191"/>
        <v>52.9375</v>
      </c>
      <c r="AY681" s="91"/>
      <c r="AZ681" s="91"/>
      <c r="BA681" s="91"/>
      <c r="BB681" s="91"/>
      <c r="BC681" s="91"/>
      <c r="BD681" s="400">
        <f t="shared" si="192"/>
        <v>58.9375</v>
      </c>
    </row>
    <row r="682" spans="42:56" ht="15" x14ac:dyDescent="0.25">
      <c r="AP682" s="91"/>
      <c r="AQ682" s="91"/>
      <c r="AR682" s="91"/>
      <c r="AS682" s="214">
        <f t="shared" si="190"/>
        <v>49.625</v>
      </c>
      <c r="AT682" s="214">
        <f t="shared" si="190"/>
        <v>54</v>
      </c>
      <c r="AU682" s="135">
        <f t="shared" si="190"/>
        <v>71</v>
      </c>
      <c r="AV682" s="91"/>
      <c r="AW682" s="130">
        <f t="shared" si="191"/>
        <v>49</v>
      </c>
      <c r="AX682" s="130">
        <f t="shared" si="191"/>
        <v>53</v>
      </c>
      <c r="AY682" s="91"/>
      <c r="AZ682" s="91"/>
      <c r="BA682" s="91"/>
      <c r="BB682" s="91"/>
      <c r="BC682" s="91"/>
      <c r="BD682" s="400">
        <f t="shared" si="192"/>
        <v>59</v>
      </c>
    </row>
    <row r="683" spans="42:56" ht="15" x14ac:dyDescent="0.25">
      <c r="AP683" s="91"/>
      <c r="AQ683" s="91"/>
      <c r="AR683" s="91"/>
      <c r="AS683" s="214">
        <f t="shared" ref="AS683:AU698" si="193">AS682+0.0625</f>
        <v>49.6875</v>
      </c>
      <c r="AT683" s="214">
        <f t="shared" si="193"/>
        <v>54.0625</v>
      </c>
      <c r="AU683" s="135">
        <f t="shared" si="193"/>
        <v>71.0625</v>
      </c>
      <c r="AV683" s="91"/>
      <c r="AW683" s="130">
        <f t="shared" ref="AW683:AX698" si="194">AW682+0.0625</f>
        <v>49.0625</v>
      </c>
      <c r="AX683" s="130">
        <f t="shared" si="194"/>
        <v>53.0625</v>
      </c>
      <c r="AY683" s="91"/>
      <c r="AZ683" s="91"/>
      <c r="BA683" s="91"/>
      <c r="BB683" s="91"/>
      <c r="BC683" s="91"/>
      <c r="BD683" s="400">
        <f t="shared" si="192"/>
        <v>59.0625</v>
      </c>
    </row>
    <row r="684" spans="42:56" ht="15" x14ac:dyDescent="0.25">
      <c r="AP684" s="91"/>
      <c r="AQ684" s="91"/>
      <c r="AR684" s="91"/>
      <c r="AS684" s="214">
        <f t="shared" si="193"/>
        <v>49.75</v>
      </c>
      <c r="AT684" s="214">
        <f t="shared" si="193"/>
        <v>54.125</v>
      </c>
      <c r="AU684" s="135">
        <f t="shared" si="193"/>
        <v>71.125</v>
      </c>
      <c r="AV684" s="91"/>
      <c r="AW684" s="130">
        <f t="shared" si="194"/>
        <v>49.125</v>
      </c>
      <c r="AX684" s="130">
        <f t="shared" si="194"/>
        <v>53.125</v>
      </c>
      <c r="AY684" s="91"/>
      <c r="AZ684" s="91"/>
      <c r="BA684" s="91"/>
      <c r="BB684" s="91"/>
      <c r="BC684" s="91"/>
      <c r="BD684" s="400">
        <f t="shared" si="192"/>
        <v>59.125</v>
      </c>
    </row>
    <row r="685" spans="42:56" ht="15" x14ac:dyDescent="0.25">
      <c r="AP685" s="91"/>
      <c r="AQ685" s="91"/>
      <c r="AR685" s="91"/>
      <c r="AS685" s="214">
        <f t="shared" si="193"/>
        <v>49.8125</v>
      </c>
      <c r="AT685" s="214">
        <f t="shared" si="193"/>
        <v>54.1875</v>
      </c>
      <c r="AU685" s="135">
        <f t="shared" si="193"/>
        <v>71.1875</v>
      </c>
      <c r="AV685" s="91"/>
      <c r="AW685" s="130">
        <f t="shared" si="194"/>
        <v>49.1875</v>
      </c>
      <c r="AX685" s="130">
        <f t="shared" si="194"/>
        <v>53.1875</v>
      </c>
      <c r="AY685" s="91"/>
      <c r="AZ685" s="91"/>
      <c r="BA685" s="91"/>
      <c r="BB685" s="91"/>
      <c r="BC685" s="91"/>
      <c r="BD685" s="400">
        <f t="shared" si="192"/>
        <v>59.1875</v>
      </c>
    </row>
    <row r="686" spans="42:56" ht="15" x14ac:dyDescent="0.25">
      <c r="AP686" s="91"/>
      <c r="AQ686" s="91"/>
      <c r="AR686" s="91"/>
      <c r="AS686" s="214">
        <f t="shared" si="193"/>
        <v>49.875</v>
      </c>
      <c r="AT686" s="214">
        <f t="shared" si="193"/>
        <v>54.25</v>
      </c>
      <c r="AU686" s="135">
        <f t="shared" si="193"/>
        <v>71.25</v>
      </c>
      <c r="AV686" s="91"/>
      <c r="AW686" s="130">
        <f t="shared" si="194"/>
        <v>49.25</v>
      </c>
      <c r="AX686" s="130">
        <f t="shared" si="194"/>
        <v>53.25</v>
      </c>
      <c r="AY686" s="91"/>
      <c r="AZ686" s="91"/>
      <c r="BA686" s="91"/>
      <c r="BB686" s="91"/>
      <c r="BC686" s="91"/>
      <c r="BD686" s="400">
        <f t="shared" si="192"/>
        <v>59.25</v>
      </c>
    </row>
    <row r="687" spans="42:56" ht="15" x14ac:dyDescent="0.25">
      <c r="AP687" s="91"/>
      <c r="AQ687" s="91"/>
      <c r="AR687" s="91"/>
      <c r="AS687" s="214">
        <f t="shared" si="193"/>
        <v>49.9375</v>
      </c>
      <c r="AT687" s="214">
        <f t="shared" si="193"/>
        <v>54.3125</v>
      </c>
      <c r="AU687" s="135">
        <f t="shared" si="193"/>
        <v>71.3125</v>
      </c>
      <c r="AV687" s="91"/>
      <c r="AW687" s="130">
        <f t="shared" si="194"/>
        <v>49.3125</v>
      </c>
      <c r="AX687" s="130">
        <f t="shared" si="194"/>
        <v>53.3125</v>
      </c>
      <c r="AY687" s="91"/>
      <c r="AZ687" s="91"/>
      <c r="BA687" s="91"/>
      <c r="BB687" s="91"/>
      <c r="BC687" s="91"/>
      <c r="BD687" s="400">
        <f t="shared" si="192"/>
        <v>59.3125</v>
      </c>
    </row>
    <row r="688" spans="42:56" ht="15" x14ac:dyDescent="0.25">
      <c r="AP688" s="91"/>
      <c r="AQ688" s="91"/>
      <c r="AR688" s="91"/>
      <c r="AS688" s="214">
        <f t="shared" si="193"/>
        <v>50</v>
      </c>
      <c r="AT688" s="214">
        <f t="shared" si="193"/>
        <v>54.375</v>
      </c>
      <c r="AU688" s="135">
        <f t="shared" si="193"/>
        <v>71.375</v>
      </c>
      <c r="AV688" s="91"/>
      <c r="AW688" s="130">
        <f t="shared" si="194"/>
        <v>49.375</v>
      </c>
      <c r="AX688" s="130">
        <f t="shared" si="194"/>
        <v>53.375</v>
      </c>
      <c r="AY688" s="91"/>
      <c r="AZ688" s="91"/>
      <c r="BA688" s="91"/>
      <c r="BB688" s="91"/>
      <c r="BC688" s="91"/>
      <c r="BD688" s="400">
        <f t="shared" si="192"/>
        <v>59.375</v>
      </c>
    </row>
    <row r="689" spans="42:56" ht="15" x14ac:dyDescent="0.25">
      <c r="AP689" s="91"/>
      <c r="AQ689" s="91"/>
      <c r="AR689" s="91"/>
      <c r="AS689" s="214">
        <f t="shared" si="193"/>
        <v>50.0625</v>
      </c>
      <c r="AT689" s="214">
        <f t="shared" si="193"/>
        <v>54.4375</v>
      </c>
      <c r="AU689" s="135">
        <f t="shared" si="193"/>
        <v>71.4375</v>
      </c>
      <c r="AV689" s="91"/>
      <c r="AW689" s="130">
        <f t="shared" si="194"/>
        <v>49.4375</v>
      </c>
      <c r="AX689" s="130">
        <f t="shared" si="194"/>
        <v>53.4375</v>
      </c>
      <c r="AY689" s="91"/>
      <c r="AZ689" s="91"/>
      <c r="BA689" s="91"/>
      <c r="BB689" s="91"/>
      <c r="BC689" s="91"/>
      <c r="BD689" s="400">
        <f t="shared" si="192"/>
        <v>59.4375</v>
      </c>
    </row>
    <row r="690" spans="42:56" ht="15" x14ac:dyDescent="0.25">
      <c r="AP690" s="91"/>
      <c r="AQ690" s="91"/>
      <c r="AR690" s="91"/>
      <c r="AS690" s="214">
        <f t="shared" si="193"/>
        <v>50.125</v>
      </c>
      <c r="AT690" s="214">
        <f t="shared" si="193"/>
        <v>54.5</v>
      </c>
      <c r="AU690" s="135">
        <f t="shared" si="193"/>
        <v>71.5</v>
      </c>
      <c r="AV690" s="91"/>
      <c r="AW690" s="130">
        <f t="shared" si="194"/>
        <v>49.5</v>
      </c>
      <c r="AX690" s="130">
        <f t="shared" si="194"/>
        <v>53.5</v>
      </c>
      <c r="AY690" s="91"/>
      <c r="AZ690" s="91"/>
      <c r="BA690" s="91"/>
      <c r="BB690" s="91"/>
      <c r="BC690" s="91"/>
      <c r="BD690" s="400">
        <f t="shared" si="192"/>
        <v>59.5</v>
      </c>
    </row>
    <row r="691" spans="42:56" ht="15" x14ac:dyDescent="0.25">
      <c r="AP691" s="91"/>
      <c r="AQ691" s="91"/>
      <c r="AR691" s="91"/>
      <c r="AS691" s="214">
        <f t="shared" si="193"/>
        <v>50.1875</v>
      </c>
      <c r="AT691" s="214">
        <f t="shared" si="193"/>
        <v>54.5625</v>
      </c>
      <c r="AU691" s="135">
        <f t="shared" si="193"/>
        <v>71.5625</v>
      </c>
      <c r="AV691" s="91"/>
      <c r="AW691" s="130">
        <f t="shared" si="194"/>
        <v>49.5625</v>
      </c>
      <c r="AX691" s="130">
        <f t="shared" si="194"/>
        <v>53.5625</v>
      </c>
      <c r="AY691" s="91"/>
      <c r="AZ691" s="91"/>
      <c r="BA691" s="91"/>
      <c r="BB691" s="91"/>
      <c r="BC691" s="91"/>
      <c r="BD691" s="400">
        <f t="shared" si="192"/>
        <v>59.5625</v>
      </c>
    </row>
    <row r="692" spans="42:56" ht="15" x14ac:dyDescent="0.25">
      <c r="AP692" s="91"/>
      <c r="AQ692" s="91"/>
      <c r="AR692" s="91"/>
      <c r="AS692" s="214">
        <f t="shared" si="193"/>
        <v>50.25</v>
      </c>
      <c r="AT692" s="214">
        <f t="shared" si="193"/>
        <v>54.625</v>
      </c>
      <c r="AU692" s="135">
        <f t="shared" si="193"/>
        <v>71.625</v>
      </c>
      <c r="AV692" s="91"/>
      <c r="AW692" s="130">
        <f t="shared" si="194"/>
        <v>49.625</v>
      </c>
      <c r="AX692" s="130">
        <f t="shared" si="194"/>
        <v>53.625</v>
      </c>
      <c r="AY692" s="91"/>
      <c r="AZ692" s="91"/>
      <c r="BA692" s="91"/>
      <c r="BB692" s="91"/>
      <c r="BC692" s="91"/>
      <c r="BD692" s="400">
        <f t="shared" si="192"/>
        <v>59.625</v>
      </c>
    </row>
    <row r="693" spans="42:56" ht="15" x14ac:dyDescent="0.25">
      <c r="AP693" s="91"/>
      <c r="AQ693" s="91"/>
      <c r="AR693" s="91"/>
      <c r="AS693" s="214">
        <f t="shared" si="193"/>
        <v>50.3125</v>
      </c>
      <c r="AT693" s="214">
        <f t="shared" si="193"/>
        <v>54.6875</v>
      </c>
      <c r="AU693" s="135">
        <f t="shared" si="193"/>
        <v>71.6875</v>
      </c>
      <c r="AV693" s="91"/>
      <c r="AW693" s="130">
        <f t="shared" si="194"/>
        <v>49.6875</v>
      </c>
      <c r="AX693" s="130">
        <f t="shared" si="194"/>
        <v>53.6875</v>
      </c>
      <c r="AY693" s="91"/>
      <c r="AZ693" s="91"/>
      <c r="BA693" s="91"/>
      <c r="BB693" s="91"/>
      <c r="BC693" s="91"/>
      <c r="BD693" s="400">
        <f t="shared" si="192"/>
        <v>59.6875</v>
      </c>
    </row>
    <row r="694" spans="42:56" ht="15" x14ac:dyDescent="0.25">
      <c r="AP694" s="91"/>
      <c r="AQ694" s="91"/>
      <c r="AR694" s="91"/>
      <c r="AS694" s="214">
        <f t="shared" si="193"/>
        <v>50.375</v>
      </c>
      <c r="AT694" s="214">
        <f t="shared" si="193"/>
        <v>54.75</v>
      </c>
      <c r="AU694" s="135">
        <f t="shared" si="193"/>
        <v>71.75</v>
      </c>
      <c r="AV694" s="91"/>
      <c r="AW694" s="130">
        <f t="shared" si="194"/>
        <v>49.75</v>
      </c>
      <c r="AX694" s="130">
        <f t="shared" si="194"/>
        <v>53.75</v>
      </c>
      <c r="AY694" s="91"/>
      <c r="AZ694" s="91"/>
      <c r="BA694" s="91"/>
      <c r="BB694" s="91"/>
      <c r="BC694" s="91"/>
      <c r="BD694" s="400">
        <f t="shared" si="192"/>
        <v>59.75</v>
      </c>
    </row>
    <row r="695" spans="42:56" ht="15" x14ac:dyDescent="0.25">
      <c r="AP695" s="91"/>
      <c r="AQ695" s="91"/>
      <c r="AR695" s="91"/>
      <c r="AS695" s="214">
        <f t="shared" si="193"/>
        <v>50.4375</v>
      </c>
      <c r="AT695" s="214">
        <f t="shared" si="193"/>
        <v>54.8125</v>
      </c>
      <c r="AU695" s="135">
        <f t="shared" si="193"/>
        <v>71.8125</v>
      </c>
      <c r="AV695" s="91"/>
      <c r="AW695" s="130">
        <f t="shared" si="194"/>
        <v>49.8125</v>
      </c>
      <c r="AX695" s="130">
        <f t="shared" si="194"/>
        <v>53.8125</v>
      </c>
      <c r="AY695" s="91"/>
      <c r="AZ695" s="91"/>
      <c r="BA695" s="91"/>
      <c r="BB695" s="91"/>
      <c r="BC695" s="91"/>
      <c r="BD695" s="400">
        <f t="shared" si="192"/>
        <v>59.8125</v>
      </c>
    </row>
    <row r="696" spans="42:56" ht="15" x14ac:dyDescent="0.25">
      <c r="AP696" s="91"/>
      <c r="AQ696" s="91"/>
      <c r="AR696" s="91"/>
      <c r="AS696" s="214">
        <f t="shared" si="193"/>
        <v>50.5</v>
      </c>
      <c r="AT696" s="214">
        <f t="shared" si="193"/>
        <v>54.875</v>
      </c>
      <c r="AU696" s="135">
        <f t="shared" si="193"/>
        <v>71.875</v>
      </c>
      <c r="AV696" s="91"/>
      <c r="AW696" s="130">
        <f t="shared" si="194"/>
        <v>49.875</v>
      </c>
      <c r="AX696" s="130">
        <f t="shared" si="194"/>
        <v>53.875</v>
      </c>
      <c r="AY696" s="91"/>
      <c r="AZ696" s="91"/>
      <c r="BA696" s="91"/>
      <c r="BB696" s="91"/>
      <c r="BC696" s="91"/>
      <c r="BD696" s="400">
        <f t="shared" si="192"/>
        <v>59.875</v>
      </c>
    </row>
    <row r="697" spans="42:56" ht="15" x14ac:dyDescent="0.25">
      <c r="AP697" s="91"/>
      <c r="AQ697" s="91"/>
      <c r="AR697" s="91"/>
      <c r="AS697" s="214">
        <f t="shared" si="193"/>
        <v>50.5625</v>
      </c>
      <c r="AT697" s="214">
        <f t="shared" si="193"/>
        <v>54.9375</v>
      </c>
      <c r="AU697" s="135">
        <f t="shared" si="193"/>
        <v>71.9375</v>
      </c>
      <c r="AV697" s="91"/>
      <c r="AW697" s="130">
        <f t="shared" si="194"/>
        <v>49.9375</v>
      </c>
      <c r="AX697" s="130">
        <f t="shared" si="194"/>
        <v>53.9375</v>
      </c>
      <c r="AY697" s="91"/>
      <c r="AZ697" s="91"/>
      <c r="BA697" s="91"/>
      <c r="BB697" s="91"/>
      <c r="BC697" s="91"/>
      <c r="BD697" s="400">
        <f t="shared" si="192"/>
        <v>59.9375</v>
      </c>
    </row>
    <row r="698" spans="42:56" ht="15" x14ac:dyDescent="0.25">
      <c r="AP698" s="91"/>
      <c r="AQ698" s="91"/>
      <c r="AR698" s="91"/>
      <c r="AS698" s="214">
        <f t="shared" si="193"/>
        <v>50.625</v>
      </c>
      <c r="AT698" s="214">
        <f t="shared" si="193"/>
        <v>55</v>
      </c>
      <c r="AU698" s="135">
        <f t="shared" si="193"/>
        <v>72</v>
      </c>
      <c r="AV698" s="91"/>
      <c r="AW698" s="130">
        <f t="shared" si="194"/>
        <v>50</v>
      </c>
      <c r="AX698" s="130">
        <f t="shared" si="194"/>
        <v>54</v>
      </c>
      <c r="AY698" s="91"/>
      <c r="AZ698" s="91"/>
      <c r="BA698" s="91"/>
      <c r="BB698" s="91"/>
      <c r="BC698" s="91"/>
      <c r="BD698" s="400">
        <f t="shared" si="192"/>
        <v>60</v>
      </c>
    </row>
    <row r="699" spans="42:56" ht="15" x14ac:dyDescent="0.25">
      <c r="AP699" s="91"/>
      <c r="AQ699" s="91"/>
      <c r="AR699" s="91"/>
      <c r="AS699" s="214">
        <f t="shared" ref="AS699:AU714" si="195">AS698+0.0625</f>
        <v>50.6875</v>
      </c>
      <c r="AT699" s="214">
        <f t="shared" si="195"/>
        <v>55.0625</v>
      </c>
      <c r="AU699" s="135">
        <f t="shared" si="195"/>
        <v>72.0625</v>
      </c>
      <c r="AV699" s="91"/>
      <c r="AW699" s="130">
        <f t="shared" ref="AW699:AX714" si="196">AW698+0.0625</f>
        <v>50.0625</v>
      </c>
      <c r="AX699" s="130">
        <f t="shared" si="196"/>
        <v>54.0625</v>
      </c>
      <c r="AY699" s="91"/>
      <c r="AZ699" s="91"/>
      <c r="BA699" s="91"/>
      <c r="BB699" s="91"/>
      <c r="BC699" s="91"/>
      <c r="BD699" s="400">
        <f t="shared" si="192"/>
        <v>60.0625</v>
      </c>
    </row>
    <row r="700" spans="42:56" ht="15" x14ac:dyDescent="0.25">
      <c r="AP700" s="91"/>
      <c r="AQ700" s="91"/>
      <c r="AR700" s="91"/>
      <c r="AS700" s="214">
        <f t="shared" si="195"/>
        <v>50.75</v>
      </c>
      <c r="AT700" s="214">
        <f t="shared" si="195"/>
        <v>55.125</v>
      </c>
      <c r="AU700" s="135">
        <f t="shared" si="195"/>
        <v>72.125</v>
      </c>
      <c r="AV700" s="91"/>
      <c r="AW700" s="130">
        <f t="shared" si="196"/>
        <v>50.125</v>
      </c>
      <c r="AX700" s="130">
        <f t="shared" si="196"/>
        <v>54.125</v>
      </c>
      <c r="AY700" s="91"/>
      <c r="AZ700" s="91"/>
      <c r="BA700" s="91"/>
      <c r="BB700" s="91"/>
      <c r="BC700" s="91"/>
      <c r="BD700" s="400">
        <f t="shared" si="192"/>
        <v>60.125</v>
      </c>
    </row>
    <row r="701" spans="42:56" ht="15" x14ac:dyDescent="0.25">
      <c r="AP701" s="91"/>
      <c r="AQ701" s="91"/>
      <c r="AR701" s="91"/>
      <c r="AS701" s="214">
        <f t="shared" si="195"/>
        <v>50.8125</v>
      </c>
      <c r="AT701" s="214">
        <f t="shared" si="195"/>
        <v>55.1875</v>
      </c>
      <c r="AU701" s="135">
        <f t="shared" si="195"/>
        <v>72.1875</v>
      </c>
      <c r="AV701" s="91"/>
      <c r="AW701" s="130">
        <f t="shared" si="196"/>
        <v>50.1875</v>
      </c>
      <c r="AX701" s="130">
        <f t="shared" si="196"/>
        <v>54.1875</v>
      </c>
      <c r="AY701" s="91"/>
      <c r="AZ701" s="91"/>
      <c r="BA701" s="91"/>
      <c r="BB701" s="91"/>
      <c r="BC701" s="91"/>
      <c r="BD701" s="400">
        <f t="shared" si="192"/>
        <v>60.1875</v>
      </c>
    </row>
    <row r="702" spans="42:56" ht="15" x14ac:dyDescent="0.25">
      <c r="AP702" s="91"/>
      <c r="AQ702" s="91"/>
      <c r="AR702" s="91"/>
      <c r="AS702" s="214">
        <f t="shared" si="195"/>
        <v>50.875</v>
      </c>
      <c r="AT702" s="214">
        <f t="shared" si="195"/>
        <v>55.25</v>
      </c>
      <c r="AU702" s="135">
        <f t="shared" si="195"/>
        <v>72.25</v>
      </c>
      <c r="AV702" s="91"/>
      <c r="AW702" s="130">
        <f t="shared" si="196"/>
        <v>50.25</v>
      </c>
      <c r="AX702" s="130">
        <f t="shared" si="196"/>
        <v>54.25</v>
      </c>
      <c r="AY702" s="91"/>
      <c r="AZ702" s="91"/>
      <c r="BA702" s="91"/>
      <c r="BB702" s="91"/>
      <c r="BC702" s="91"/>
      <c r="BD702" s="400">
        <f t="shared" si="192"/>
        <v>60.25</v>
      </c>
    </row>
    <row r="703" spans="42:56" ht="15" x14ac:dyDescent="0.25">
      <c r="AP703" s="91"/>
      <c r="AQ703" s="91"/>
      <c r="AR703" s="91"/>
      <c r="AS703" s="214">
        <f t="shared" si="195"/>
        <v>50.9375</v>
      </c>
      <c r="AT703" s="214">
        <f t="shared" si="195"/>
        <v>55.3125</v>
      </c>
      <c r="AU703" s="135">
        <f t="shared" si="195"/>
        <v>72.3125</v>
      </c>
      <c r="AV703" s="91"/>
      <c r="AW703" s="130">
        <f t="shared" si="196"/>
        <v>50.3125</v>
      </c>
      <c r="AX703" s="130">
        <f t="shared" si="196"/>
        <v>54.3125</v>
      </c>
      <c r="AY703" s="91"/>
      <c r="AZ703" s="91"/>
      <c r="BA703" s="91"/>
      <c r="BB703" s="91"/>
      <c r="BC703" s="91"/>
      <c r="BD703" s="400">
        <f t="shared" si="192"/>
        <v>60.3125</v>
      </c>
    </row>
    <row r="704" spans="42:56" ht="15" x14ac:dyDescent="0.25">
      <c r="AP704" s="91"/>
      <c r="AQ704" s="91"/>
      <c r="AR704" s="91"/>
      <c r="AS704" s="214">
        <f t="shared" si="195"/>
        <v>51</v>
      </c>
      <c r="AT704" s="214">
        <f t="shared" si="195"/>
        <v>55.375</v>
      </c>
      <c r="AU704" s="135">
        <f t="shared" si="195"/>
        <v>72.375</v>
      </c>
      <c r="AV704" s="91"/>
      <c r="AW704" s="130">
        <f t="shared" si="196"/>
        <v>50.375</v>
      </c>
      <c r="AX704" s="130">
        <f t="shared" si="196"/>
        <v>54.375</v>
      </c>
      <c r="AY704" s="91"/>
      <c r="AZ704" s="91"/>
      <c r="BA704" s="91"/>
      <c r="BB704" s="91"/>
      <c r="BC704" s="91"/>
      <c r="BD704" s="400">
        <f t="shared" si="192"/>
        <v>60.375</v>
      </c>
    </row>
    <row r="705" spans="42:56" ht="15" x14ac:dyDescent="0.25">
      <c r="AP705" s="91"/>
      <c r="AQ705" s="91"/>
      <c r="AR705" s="91"/>
      <c r="AS705" s="214">
        <f t="shared" si="195"/>
        <v>51.0625</v>
      </c>
      <c r="AT705" s="214">
        <f t="shared" si="195"/>
        <v>55.4375</v>
      </c>
      <c r="AU705" s="135">
        <f t="shared" si="195"/>
        <v>72.4375</v>
      </c>
      <c r="AV705" s="91"/>
      <c r="AW705" s="130">
        <f t="shared" si="196"/>
        <v>50.4375</v>
      </c>
      <c r="AX705" s="130">
        <f t="shared" si="196"/>
        <v>54.4375</v>
      </c>
      <c r="AY705" s="91"/>
      <c r="AZ705" s="91"/>
      <c r="BA705" s="91"/>
      <c r="BB705" s="91"/>
      <c r="BC705" s="91"/>
      <c r="BD705" s="400">
        <f t="shared" si="192"/>
        <v>60.4375</v>
      </c>
    </row>
    <row r="706" spans="42:56" ht="15" x14ac:dyDescent="0.25">
      <c r="AP706" s="91"/>
      <c r="AQ706" s="91"/>
      <c r="AR706" s="91"/>
      <c r="AS706" s="214">
        <f t="shared" si="195"/>
        <v>51.125</v>
      </c>
      <c r="AT706" s="214">
        <f t="shared" si="195"/>
        <v>55.5</v>
      </c>
      <c r="AU706" s="135">
        <f t="shared" si="195"/>
        <v>72.5</v>
      </c>
      <c r="AV706" s="91"/>
      <c r="AW706" s="130">
        <f t="shared" si="196"/>
        <v>50.5</v>
      </c>
      <c r="AX706" s="130">
        <f t="shared" si="196"/>
        <v>54.5</v>
      </c>
      <c r="AY706" s="91"/>
      <c r="AZ706" s="91"/>
      <c r="BA706" s="91"/>
      <c r="BB706" s="91"/>
      <c r="BC706" s="91"/>
      <c r="BD706" s="400">
        <f t="shared" si="192"/>
        <v>60.5</v>
      </c>
    </row>
    <row r="707" spans="42:56" ht="15" x14ac:dyDescent="0.25">
      <c r="AP707" s="91"/>
      <c r="AQ707" s="91"/>
      <c r="AR707" s="91"/>
      <c r="AS707" s="214">
        <f t="shared" si="195"/>
        <v>51.1875</v>
      </c>
      <c r="AT707" s="214">
        <f t="shared" si="195"/>
        <v>55.5625</v>
      </c>
      <c r="AU707" s="135">
        <f t="shared" si="195"/>
        <v>72.5625</v>
      </c>
      <c r="AV707" s="91"/>
      <c r="AW707" s="130">
        <f t="shared" si="196"/>
        <v>50.5625</v>
      </c>
      <c r="AX707" s="130">
        <f t="shared" si="196"/>
        <v>54.5625</v>
      </c>
      <c r="AY707" s="91"/>
      <c r="AZ707" s="91"/>
      <c r="BA707" s="91"/>
      <c r="BB707" s="91"/>
      <c r="BC707" s="91"/>
      <c r="BD707" s="400">
        <f t="shared" si="192"/>
        <v>60.5625</v>
      </c>
    </row>
    <row r="708" spans="42:56" ht="15" x14ac:dyDescent="0.25">
      <c r="AP708" s="91"/>
      <c r="AQ708" s="91"/>
      <c r="AR708" s="91"/>
      <c r="AS708" s="214">
        <f t="shared" si="195"/>
        <v>51.25</v>
      </c>
      <c r="AT708" s="214">
        <f t="shared" si="195"/>
        <v>55.625</v>
      </c>
      <c r="AU708" s="135">
        <f t="shared" si="195"/>
        <v>72.625</v>
      </c>
      <c r="AV708" s="91"/>
      <c r="AW708" s="130">
        <f t="shared" si="196"/>
        <v>50.625</v>
      </c>
      <c r="AX708" s="130">
        <f t="shared" si="196"/>
        <v>54.625</v>
      </c>
      <c r="AY708" s="91"/>
      <c r="AZ708" s="91"/>
      <c r="BA708" s="91"/>
      <c r="BB708" s="91"/>
      <c r="BC708" s="91"/>
      <c r="BD708" s="400">
        <f t="shared" si="192"/>
        <v>60.625</v>
      </c>
    </row>
    <row r="709" spans="42:56" ht="15" x14ac:dyDescent="0.25">
      <c r="AP709" s="91"/>
      <c r="AQ709" s="91"/>
      <c r="AR709" s="91"/>
      <c r="AS709" s="214">
        <f t="shared" si="195"/>
        <v>51.3125</v>
      </c>
      <c r="AT709" s="214">
        <f t="shared" si="195"/>
        <v>55.6875</v>
      </c>
      <c r="AU709" s="135">
        <f t="shared" si="195"/>
        <v>72.6875</v>
      </c>
      <c r="AV709" s="91"/>
      <c r="AW709" s="130">
        <f t="shared" si="196"/>
        <v>50.6875</v>
      </c>
      <c r="AX709" s="130">
        <f t="shared" si="196"/>
        <v>54.6875</v>
      </c>
      <c r="AY709" s="91"/>
      <c r="AZ709" s="91"/>
      <c r="BA709" s="91"/>
      <c r="BB709" s="91"/>
      <c r="BC709" s="91"/>
      <c r="BD709" s="400">
        <f t="shared" si="192"/>
        <v>60.6875</v>
      </c>
    </row>
    <row r="710" spans="42:56" ht="15" x14ac:dyDescent="0.25">
      <c r="AP710" s="91"/>
      <c r="AQ710" s="91"/>
      <c r="AR710" s="91"/>
      <c r="AS710" s="214">
        <f t="shared" si="195"/>
        <v>51.375</v>
      </c>
      <c r="AT710" s="214">
        <f t="shared" si="195"/>
        <v>55.75</v>
      </c>
      <c r="AU710" s="135">
        <f t="shared" si="195"/>
        <v>72.75</v>
      </c>
      <c r="AV710" s="91"/>
      <c r="AW710" s="130">
        <f t="shared" si="196"/>
        <v>50.75</v>
      </c>
      <c r="AX710" s="130">
        <f t="shared" si="196"/>
        <v>54.75</v>
      </c>
      <c r="AY710" s="91"/>
      <c r="AZ710" s="91"/>
      <c r="BA710" s="91"/>
      <c r="BB710" s="91"/>
      <c r="BC710" s="91"/>
      <c r="BD710" s="400">
        <f t="shared" si="192"/>
        <v>60.75</v>
      </c>
    </row>
    <row r="711" spans="42:56" ht="15" x14ac:dyDescent="0.25">
      <c r="AP711" s="91"/>
      <c r="AQ711" s="91"/>
      <c r="AR711" s="91"/>
      <c r="AS711" s="214">
        <f t="shared" si="195"/>
        <v>51.4375</v>
      </c>
      <c r="AT711" s="214">
        <f t="shared" si="195"/>
        <v>55.8125</v>
      </c>
      <c r="AU711" s="135">
        <f t="shared" si="195"/>
        <v>72.8125</v>
      </c>
      <c r="AV711" s="91"/>
      <c r="AW711" s="130">
        <f t="shared" si="196"/>
        <v>50.8125</v>
      </c>
      <c r="AX711" s="130">
        <f t="shared" si="196"/>
        <v>54.8125</v>
      </c>
      <c r="AY711" s="91"/>
      <c r="AZ711" s="91"/>
      <c r="BA711" s="91"/>
      <c r="BB711" s="91"/>
      <c r="BC711" s="91"/>
      <c r="BD711" s="400">
        <f t="shared" si="192"/>
        <v>60.8125</v>
      </c>
    </row>
    <row r="712" spans="42:56" ht="15" x14ac:dyDescent="0.25">
      <c r="AP712" s="91"/>
      <c r="AQ712" s="91"/>
      <c r="AR712" s="91"/>
      <c r="AS712" s="214">
        <f t="shared" si="195"/>
        <v>51.5</v>
      </c>
      <c r="AT712" s="214">
        <f t="shared" si="195"/>
        <v>55.875</v>
      </c>
      <c r="AU712" s="135">
        <f t="shared" si="195"/>
        <v>72.875</v>
      </c>
      <c r="AV712" s="91"/>
      <c r="AW712" s="130">
        <f t="shared" si="196"/>
        <v>50.875</v>
      </c>
      <c r="AX712" s="130">
        <f t="shared" si="196"/>
        <v>54.875</v>
      </c>
      <c r="AY712" s="91"/>
      <c r="AZ712" s="91"/>
      <c r="BA712" s="91"/>
      <c r="BB712" s="91"/>
      <c r="BC712" s="91"/>
      <c r="BD712" s="400">
        <f t="shared" si="192"/>
        <v>60.875</v>
      </c>
    </row>
    <row r="713" spans="42:56" ht="15" x14ac:dyDescent="0.25">
      <c r="AP713" s="91"/>
      <c r="AQ713" s="91"/>
      <c r="AR713" s="91"/>
      <c r="AS713" s="214">
        <f t="shared" si="195"/>
        <v>51.5625</v>
      </c>
      <c r="AT713" s="214">
        <f t="shared" si="195"/>
        <v>55.9375</v>
      </c>
      <c r="AU713" s="135">
        <f t="shared" si="195"/>
        <v>72.9375</v>
      </c>
      <c r="AV713" s="91"/>
      <c r="AW713" s="130">
        <f t="shared" si="196"/>
        <v>50.9375</v>
      </c>
      <c r="AX713" s="130">
        <f t="shared" si="196"/>
        <v>54.9375</v>
      </c>
      <c r="AY713" s="91"/>
      <c r="AZ713" s="91"/>
      <c r="BA713" s="91"/>
      <c r="BB713" s="91"/>
      <c r="BC713" s="91"/>
      <c r="BD713" s="400">
        <f t="shared" si="192"/>
        <v>60.9375</v>
      </c>
    </row>
    <row r="714" spans="42:56" ht="15" x14ac:dyDescent="0.25">
      <c r="AP714" s="91"/>
      <c r="AQ714" s="91"/>
      <c r="AR714" s="91"/>
      <c r="AS714" s="214">
        <f t="shared" si="195"/>
        <v>51.625</v>
      </c>
      <c r="AT714" s="214">
        <f t="shared" si="195"/>
        <v>56</v>
      </c>
      <c r="AU714" s="135">
        <f t="shared" si="195"/>
        <v>73</v>
      </c>
      <c r="AV714" s="91"/>
      <c r="AW714" s="130">
        <f t="shared" si="196"/>
        <v>51</v>
      </c>
      <c r="AX714" s="130">
        <f t="shared" si="196"/>
        <v>55</v>
      </c>
      <c r="AY714" s="91"/>
      <c r="AZ714" s="91"/>
      <c r="BA714" s="91"/>
      <c r="BB714" s="91"/>
      <c r="BC714" s="91"/>
      <c r="BD714" s="400">
        <f t="shared" si="192"/>
        <v>61</v>
      </c>
    </row>
    <row r="715" spans="42:56" ht="15" x14ac:dyDescent="0.25">
      <c r="AP715" s="91"/>
      <c r="AQ715" s="91"/>
      <c r="AR715" s="91"/>
      <c r="AS715" s="214">
        <f t="shared" ref="AS715:AU730" si="197">AS714+0.0625</f>
        <v>51.6875</v>
      </c>
      <c r="AT715" s="214">
        <f t="shared" si="197"/>
        <v>56.0625</v>
      </c>
      <c r="AU715" s="135">
        <f t="shared" si="197"/>
        <v>73.0625</v>
      </c>
      <c r="AV715" s="91"/>
      <c r="AW715" s="130">
        <f t="shared" ref="AW715:AX730" si="198">AW714+0.0625</f>
        <v>51.0625</v>
      </c>
      <c r="AX715" s="130">
        <f t="shared" si="198"/>
        <v>55.0625</v>
      </c>
      <c r="AY715" s="91"/>
      <c r="AZ715" s="91"/>
      <c r="BA715" s="91"/>
      <c r="BB715" s="91"/>
      <c r="BC715" s="91"/>
      <c r="BD715" s="400">
        <f t="shared" si="192"/>
        <v>61.0625</v>
      </c>
    </row>
    <row r="716" spans="42:56" ht="15" x14ac:dyDescent="0.25">
      <c r="AP716" s="91"/>
      <c r="AQ716" s="91"/>
      <c r="AR716" s="91"/>
      <c r="AS716" s="214">
        <f t="shared" si="197"/>
        <v>51.75</v>
      </c>
      <c r="AT716" s="214">
        <f t="shared" si="197"/>
        <v>56.125</v>
      </c>
      <c r="AU716" s="135">
        <f t="shared" si="197"/>
        <v>73.125</v>
      </c>
      <c r="AV716" s="91"/>
      <c r="AW716" s="130">
        <f t="shared" si="198"/>
        <v>51.125</v>
      </c>
      <c r="AX716" s="130">
        <f t="shared" si="198"/>
        <v>55.125</v>
      </c>
      <c r="AY716" s="91"/>
      <c r="AZ716" s="91"/>
      <c r="BA716" s="91"/>
      <c r="BB716" s="91"/>
      <c r="BC716" s="91"/>
      <c r="BD716" s="400">
        <f t="shared" si="192"/>
        <v>61.125</v>
      </c>
    </row>
    <row r="717" spans="42:56" ht="15" x14ac:dyDescent="0.25">
      <c r="AP717" s="91"/>
      <c r="AQ717" s="91"/>
      <c r="AR717" s="91"/>
      <c r="AS717" s="214">
        <f t="shared" si="197"/>
        <v>51.8125</v>
      </c>
      <c r="AT717" s="214">
        <f t="shared" si="197"/>
        <v>56.1875</v>
      </c>
      <c r="AU717" s="135">
        <f t="shared" si="197"/>
        <v>73.1875</v>
      </c>
      <c r="AV717" s="91"/>
      <c r="AW717" s="130">
        <f t="shared" si="198"/>
        <v>51.1875</v>
      </c>
      <c r="AX717" s="130">
        <f t="shared" si="198"/>
        <v>55.1875</v>
      </c>
      <c r="AY717" s="91"/>
      <c r="AZ717" s="91"/>
      <c r="BA717" s="91"/>
      <c r="BB717" s="91"/>
      <c r="BC717" s="91"/>
      <c r="BD717" s="400">
        <f t="shared" si="192"/>
        <v>61.1875</v>
      </c>
    </row>
    <row r="718" spans="42:56" ht="15" x14ac:dyDescent="0.25">
      <c r="AP718" s="91"/>
      <c r="AQ718" s="91"/>
      <c r="AR718" s="91"/>
      <c r="AS718" s="214">
        <f t="shared" si="197"/>
        <v>51.875</v>
      </c>
      <c r="AT718" s="214">
        <f t="shared" si="197"/>
        <v>56.25</v>
      </c>
      <c r="AU718" s="135">
        <f t="shared" si="197"/>
        <v>73.25</v>
      </c>
      <c r="AV718" s="91"/>
      <c r="AW718" s="130">
        <f t="shared" si="198"/>
        <v>51.25</v>
      </c>
      <c r="AX718" s="130">
        <f t="shared" si="198"/>
        <v>55.25</v>
      </c>
      <c r="AY718" s="91"/>
      <c r="AZ718" s="91"/>
      <c r="BA718" s="91"/>
      <c r="BB718" s="91"/>
      <c r="BC718" s="91"/>
      <c r="BD718" s="400">
        <f t="shared" si="192"/>
        <v>61.25</v>
      </c>
    </row>
    <row r="719" spans="42:56" ht="15" x14ac:dyDescent="0.25">
      <c r="AP719" s="91"/>
      <c r="AQ719" s="91"/>
      <c r="AR719" s="91"/>
      <c r="AS719" s="214">
        <f t="shared" si="197"/>
        <v>51.9375</v>
      </c>
      <c r="AT719" s="214">
        <f t="shared" si="197"/>
        <v>56.3125</v>
      </c>
      <c r="AU719" s="135">
        <f t="shared" si="197"/>
        <v>73.3125</v>
      </c>
      <c r="AV719" s="91"/>
      <c r="AW719" s="130">
        <f t="shared" si="198"/>
        <v>51.3125</v>
      </c>
      <c r="AX719" s="130">
        <f t="shared" si="198"/>
        <v>55.3125</v>
      </c>
      <c r="AY719" s="91"/>
      <c r="AZ719" s="91"/>
      <c r="BA719" s="91"/>
      <c r="BB719" s="91"/>
      <c r="BC719" s="91"/>
      <c r="BD719" s="400">
        <f t="shared" si="192"/>
        <v>61.3125</v>
      </c>
    </row>
    <row r="720" spans="42:56" ht="15" x14ac:dyDescent="0.25">
      <c r="AP720" s="91"/>
      <c r="AQ720" s="91"/>
      <c r="AR720" s="91"/>
      <c r="AS720" s="214">
        <f t="shared" si="197"/>
        <v>52</v>
      </c>
      <c r="AT720" s="214">
        <f t="shared" si="197"/>
        <v>56.375</v>
      </c>
      <c r="AU720" s="135">
        <f t="shared" si="197"/>
        <v>73.375</v>
      </c>
      <c r="AV720" s="91"/>
      <c r="AW720" s="130">
        <f t="shared" si="198"/>
        <v>51.375</v>
      </c>
      <c r="AX720" s="130">
        <f t="shared" si="198"/>
        <v>55.375</v>
      </c>
      <c r="AY720" s="91"/>
      <c r="AZ720" s="91"/>
      <c r="BA720" s="91"/>
      <c r="BB720" s="91"/>
      <c r="BC720" s="91"/>
      <c r="BD720" s="400">
        <f t="shared" si="192"/>
        <v>61.375</v>
      </c>
    </row>
    <row r="721" spans="42:56" ht="15" x14ac:dyDescent="0.25">
      <c r="AP721" s="91"/>
      <c r="AQ721" s="91"/>
      <c r="AR721" s="91"/>
      <c r="AS721" s="214">
        <f t="shared" si="197"/>
        <v>52.0625</v>
      </c>
      <c r="AT721" s="214">
        <f t="shared" si="197"/>
        <v>56.4375</v>
      </c>
      <c r="AU721" s="135">
        <f t="shared" si="197"/>
        <v>73.4375</v>
      </c>
      <c r="AV721" s="91"/>
      <c r="AW721" s="130">
        <f t="shared" si="198"/>
        <v>51.4375</v>
      </c>
      <c r="AX721" s="130">
        <f t="shared" si="198"/>
        <v>55.4375</v>
      </c>
      <c r="AY721" s="91"/>
      <c r="AZ721" s="91"/>
      <c r="BA721" s="91"/>
      <c r="BB721" s="91"/>
      <c r="BC721" s="91"/>
      <c r="BD721" s="400">
        <f t="shared" si="192"/>
        <v>61.4375</v>
      </c>
    </row>
    <row r="722" spans="42:56" ht="15" x14ac:dyDescent="0.25">
      <c r="AP722" s="91"/>
      <c r="AQ722" s="91"/>
      <c r="AR722" s="91"/>
      <c r="AS722" s="214">
        <f t="shared" si="197"/>
        <v>52.125</v>
      </c>
      <c r="AT722" s="214">
        <f t="shared" si="197"/>
        <v>56.5</v>
      </c>
      <c r="AU722" s="135">
        <f t="shared" si="197"/>
        <v>73.5</v>
      </c>
      <c r="AV722" s="91"/>
      <c r="AW722" s="130">
        <f t="shared" si="198"/>
        <v>51.5</v>
      </c>
      <c r="AX722" s="130">
        <f t="shared" si="198"/>
        <v>55.5</v>
      </c>
      <c r="AY722" s="91"/>
      <c r="AZ722" s="91"/>
      <c r="BA722" s="91"/>
      <c r="BB722" s="91"/>
      <c r="BC722" s="91"/>
      <c r="BD722" s="400">
        <f t="shared" si="192"/>
        <v>61.5</v>
      </c>
    </row>
    <row r="723" spans="42:56" ht="15" x14ac:dyDescent="0.25">
      <c r="AP723" s="91"/>
      <c r="AQ723" s="91"/>
      <c r="AR723" s="91"/>
      <c r="AS723" s="214">
        <f t="shared" si="197"/>
        <v>52.1875</v>
      </c>
      <c r="AT723" s="214">
        <f t="shared" si="197"/>
        <v>56.5625</v>
      </c>
      <c r="AU723" s="135">
        <f t="shared" si="197"/>
        <v>73.5625</v>
      </c>
      <c r="AV723" s="91"/>
      <c r="AW723" s="130">
        <f t="shared" si="198"/>
        <v>51.5625</v>
      </c>
      <c r="AX723" s="130">
        <f t="shared" si="198"/>
        <v>55.5625</v>
      </c>
      <c r="AY723" s="91"/>
      <c r="AZ723" s="91"/>
      <c r="BA723" s="91"/>
      <c r="BB723" s="91"/>
      <c r="BC723" s="91"/>
      <c r="BD723" s="400">
        <f t="shared" si="192"/>
        <v>61.5625</v>
      </c>
    </row>
    <row r="724" spans="42:56" ht="15" x14ac:dyDescent="0.25">
      <c r="AP724" s="91"/>
      <c r="AQ724" s="91"/>
      <c r="AR724" s="91"/>
      <c r="AS724" s="214">
        <f t="shared" si="197"/>
        <v>52.25</v>
      </c>
      <c r="AT724" s="214">
        <f t="shared" si="197"/>
        <v>56.625</v>
      </c>
      <c r="AU724" s="135">
        <f t="shared" si="197"/>
        <v>73.625</v>
      </c>
      <c r="AV724" s="91"/>
      <c r="AW724" s="130">
        <f t="shared" si="198"/>
        <v>51.625</v>
      </c>
      <c r="AX724" s="130">
        <f t="shared" si="198"/>
        <v>55.625</v>
      </c>
      <c r="AY724" s="91"/>
      <c r="AZ724" s="91"/>
      <c r="BA724" s="91"/>
      <c r="BB724" s="91"/>
      <c r="BC724" s="91"/>
      <c r="BD724" s="400">
        <f t="shared" si="192"/>
        <v>61.625</v>
      </c>
    </row>
    <row r="725" spans="42:56" ht="15" x14ac:dyDescent="0.25">
      <c r="AP725" s="91"/>
      <c r="AQ725" s="91"/>
      <c r="AR725" s="91"/>
      <c r="AS725" s="214">
        <f t="shared" si="197"/>
        <v>52.3125</v>
      </c>
      <c r="AT725" s="214">
        <f t="shared" si="197"/>
        <v>56.6875</v>
      </c>
      <c r="AU725" s="135">
        <f t="shared" si="197"/>
        <v>73.6875</v>
      </c>
      <c r="AV725" s="91"/>
      <c r="AW725" s="130">
        <f t="shared" si="198"/>
        <v>51.6875</v>
      </c>
      <c r="AX725" s="130">
        <f t="shared" si="198"/>
        <v>55.6875</v>
      </c>
      <c r="AY725" s="91"/>
      <c r="AZ725" s="91"/>
      <c r="BA725" s="91"/>
      <c r="BB725" s="91"/>
      <c r="BC725" s="91"/>
      <c r="BD725" s="400">
        <f t="shared" si="192"/>
        <v>61.6875</v>
      </c>
    </row>
    <row r="726" spans="42:56" ht="15" x14ac:dyDescent="0.25">
      <c r="AP726" s="91"/>
      <c r="AQ726" s="91"/>
      <c r="AR726" s="91"/>
      <c r="AS726" s="214">
        <f t="shared" si="197"/>
        <v>52.375</v>
      </c>
      <c r="AT726" s="214">
        <f t="shared" si="197"/>
        <v>56.75</v>
      </c>
      <c r="AU726" s="135">
        <f t="shared" si="197"/>
        <v>73.75</v>
      </c>
      <c r="AV726" s="91"/>
      <c r="AW726" s="130">
        <f t="shared" si="198"/>
        <v>51.75</v>
      </c>
      <c r="AX726" s="130">
        <f t="shared" si="198"/>
        <v>55.75</v>
      </c>
      <c r="AY726" s="91"/>
      <c r="AZ726" s="91"/>
      <c r="BA726" s="91"/>
      <c r="BB726" s="91"/>
      <c r="BC726" s="91"/>
      <c r="BD726" s="400">
        <f t="shared" si="192"/>
        <v>61.75</v>
      </c>
    </row>
    <row r="727" spans="42:56" ht="15" x14ac:dyDescent="0.25">
      <c r="AP727" s="91"/>
      <c r="AQ727" s="91"/>
      <c r="AR727" s="91"/>
      <c r="AS727" s="214">
        <f t="shared" si="197"/>
        <v>52.4375</v>
      </c>
      <c r="AT727" s="214">
        <f t="shared" si="197"/>
        <v>56.8125</v>
      </c>
      <c r="AU727" s="135">
        <f t="shared" si="197"/>
        <v>73.8125</v>
      </c>
      <c r="AV727" s="91"/>
      <c r="AW727" s="130">
        <f t="shared" si="198"/>
        <v>51.8125</v>
      </c>
      <c r="AX727" s="130">
        <f t="shared" si="198"/>
        <v>55.8125</v>
      </c>
      <c r="AY727" s="91"/>
      <c r="AZ727" s="91"/>
      <c r="BA727" s="91"/>
      <c r="BB727" s="91"/>
      <c r="BC727" s="91"/>
      <c r="BD727" s="400">
        <f t="shared" si="192"/>
        <v>61.8125</v>
      </c>
    </row>
    <row r="728" spans="42:56" ht="15" x14ac:dyDescent="0.25">
      <c r="AP728" s="91"/>
      <c r="AQ728" s="91"/>
      <c r="AR728" s="91"/>
      <c r="AS728" s="214">
        <f t="shared" si="197"/>
        <v>52.5</v>
      </c>
      <c r="AT728" s="214">
        <f t="shared" si="197"/>
        <v>56.875</v>
      </c>
      <c r="AU728" s="135">
        <f t="shared" si="197"/>
        <v>73.875</v>
      </c>
      <c r="AV728" s="91"/>
      <c r="AW728" s="130">
        <f t="shared" si="198"/>
        <v>51.875</v>
      </c>
      <c r="AX728" s="130">
        <f t="shared" si="198"/>
        <v>55.875</v>
      </c>
      <c r="AY728" s="91"/>
      <c r="AZ728" s="91"/>
      <c r="BA728" s="91"/>
      <c r="BB728" s="91"/>
      <c r="BC728" s="91"/>
      <c r="BD728" s="400">
        <f t="shared" si="192"/>
        <v>61.875</v>
      </c>
    </row>
    <row r="729" spans="42:56" ht="15" x14ac:dyDescent="0.25">
      <c r="AP729" s="91"/>
      <c r="AQ729" s="91"/>
      <c r="AR729" s="91"/>
      <c r="AS729" s="214">
        <f t="shared" si="197"/>
        <v>52.5625</v>
      </c>
      <c r="AT729" s="214">
        <f t="shared" si="197"/>
        <v>56.9375</v>
      </c>
      <c r="AU729" s="135">
        <f t="shared" si="197"/>
        <v>73.9375</v>
      </c>
      <c r="AV729" s="91"/>
      <c r="AW729" s="130">
        <f t="shared" si="198"/>
        <v>51.9375</v>
      </c>
      <c r="AX729" s="130">
        <f t="shared" si="198"/>
        <v>55.9375</v>
      </c>
      <c r="AY729" s="91"/>
      <c r="AZ729" s="91"/>
      <c r="BA729" s="91"/>
      <c r="BB729" s="91"/>
      <c r="BC729" s="91"/>
      <c r="BD729" s="400">
        <f t="shared" si="192"/>
        <v>61.9375</v>
      </c>
    </row>
    <row r="730" spans="42:56" ht="15" x14ac:dyDescent="0.25">
      <c r="AP730" s="91"/>
      <c r="AQ730" s="91"/>
      <c r="AR730" s="91"/>
      <c r="AS730" s="214">
        <f t="shared" si="197"/>
        <v>52.625</v>
      </c>
      <c r="AT730" s="214">
        <f t="shared" si="197"/>
        <v>57</v>
      </c>
      <c r="AU730" s="135">
        <f t="shared" si="197"/>
        <v>74</v>
      </c>
      <c r="AV730" s="91"/>
      <c r="AW730" s="130">
        <f t="shared" si="198"/>
        <v>52</v>
      </c>
      <c r="AX730" s="130">
        <f t="shared" si="198"/>
        <v>56</v>
      </c>
      <c r="AY730" s="91"/>
      <c r="AZ730" s="91"/>
      <c r="BA730" s="91"/>
      <c r="BB730" s="91"/>
      <c r="BC730" s="91"/>
      <c r="BD730" s="400">
        <f t="shared" si="192"/>
        <v>62</v>
      </c>
    </row>
    <row r="731" spans="42:56" ht="15" x14ac:dyDescent="0.25">
      <c r="AP731" s="91"/>
      <c r="AQ731" s="91"/>
      <c r="AR731" s="91"/>
      <c r="AS731" s="214">
        <f t="shared" ref="AS731:AU746" si="199">AS730+0.0625</f>
        <v>52.6875</v>
      </c>
      <c r="AT731" s="214">
        <f t="shared" si="199"/>
        <v>57.0625</v>
      </c>
      <c r="AU731" s="135">
        <f t="shared" si="199"/>
        <v>74.0625</v>
      </c>
      <c r="AV731" s="91"/>
      <c r="AW731" s="130">
        <f t="shared" ref="AW731:AX746" si="200">AW730+0.0625</f>
        <v>52.0625</v>
      </c>
      <c r="AX731" s="130">
        <f t="shared" si="200"/>
        <v>56.0625</v>
      </c>
      <c r="AY731" s="91"/>
      <c r="AZ731" s="91"/>
      <c r="BA731" s="91"/>
      <c r="BB731" s="91"/>
      <c r="BC731" s="91"/>
      <c r="BD731" s="400">
        <f t="shared" ref="BD731:BD794" si="201">BD730+0.0625</f>
        <v>62.0625</v>
      </c>
    </row>
    <row r="732" spans="42:56" ht="15" x14ac:dyDescent="0.25">
      <c r="AP732" s="91"/>
      <c r="AQ732" s="91"/>
      <c r="AR732" s="91"/>
      <c r="AS732" s="214">
        <f t="shared" si="199"/>
        <v>52.75</v>
      </c>
      <c r="AT732" s="214">
        <f t="shared" si="199"/>
        <v>57.125</v>
      </c>
      <c r="AU732" s="135">
        <f t="shared" si="199"/>
        <v>74.125</v>
      </c>
      <c r="AV732" s="91"/>
      <c r="AW732" s="130">
        <f t="shared" si="200"/>
        <v>52.125</v>
      </c>
      <c r="AX732" s="130">
        <f t="shared" si="200"/>
        <v>56.125</v>
      </c>
      <c r="AY732" s="91"/>
      <c r="AZ732" s="91"/>
      <c r="BA732" s="91"/>
      <c r="BB732" s="91"/>
      <c r="BC732" s="91"/>
      <c r="BD732" s="400">
        <f t="shared" si="201"/>
        <v>62.125</v>
      </c>
    </row>
    <row r="733" spans="42:56" ht="15" x14ac:dyDescent="0.25">
      <c r="AP733" s="91"/>
      <c r="AQ733" s="91"/>
      <c r="AR733" s="91"/>
      <c r="AS733" s="214">
        <f t="shared" si="199"/>
        <v>52.8125</v>
      </c>
      <c r="AT733" s="214">
        <f t="shared" si="199"/>
        <v>57.1875</v>
      </c>
      <c r="AU733" s="135">
        <f t="shared" si="199"/>
        <v>74.1875</v>
      </c>
      <c r="AV733" s="91"/>
      <c r="AW733" s="130">
        <f t="shared" si="200"/>
        <v>52.1875</v>
      </c>
      <c r="AX733" s="130">
        <f t="shared" si="200"/>
        <v>56.1875</v>
      </c>
      <c r="AY733" s="91"/>
      <c r="AZ733" s="91"/>
      <c r="BA733" s="91"/>
      <c r="BB733" s="91"/>
      <c r="BC733" s="91"/>
      <c r="BD733" s="400">
        <f t="shared" si="201"/>
        <v>62.1875</v>
      </c>
    </row>
    <row r="734" spans="42:56" ht="15" x14ac:dyDescent="0.25">
      <c r="AP734" s="91"/>
      <c r="AQ734" s="91"/>
      <c r="AR734" s="91"/>
      <c r="AS734" s="214">
        <f t="shared" si="199"/>
        <v>52.875</v>
      </c>
      <c r="AT734" s="214">
        <f t="shared" si="199"/>
        <v>57.25</v>
      </c>
      <c r="AU734" s="135">
        <f t="shared" si="199"/>
        <v>74.25</v>
      </c>
      <c r="AV734" s="91"/>
      <c r="AW734" s="130">
        <f t="shared" si="200"/>
        <v>52.25</v>
      </c>
      <c r="AX734" s="130">
        <f t="shared" si="200"/>
        <v>56.25</v>
      </c>
      <c r="AY734" s="91"/>
      <c r="AZ734" s="91"/>
      <c r="BA734" s="91"/>
      <c r="BB734" s="91"/>
      <c r="BC734" s="91"/>
      <c r="BD734" s="400">
        <f t="shared" si="201"/>
        <v>62.25</v>
      </c>
    </row>
    <row r="735" spans="42:56" ht="15" x14ac:dyDescent="0.25">
      <c r="AP735" s="91"/>
      <c r="AQ735" s="91"/>
      <c r="AR735" s="91"/>
      <c r="AS735" s="214">
        <f t="shared" si="199"/>
        <v>52.9375</v>
      </c>
      <c r="AT735" s="214">
        <f t="shared" si="199"/>
        <v>57.3125</v>
      </c>
      <c r="AU735" s="135">
        <f t="shared" si="199"/>
        <v>74.3125</v>
      </c>
      <c r="AV735" s="91"/>
      <c r="AW735" s="130">
        <f t="shared" si="200"/>
        <v>52.3125</v>
      </c>
      <c r="AX735" s="130">
        <f t="shared" si="200"/>
        <v>56.3125</v>
      </c>
      <c r="AY735" s="91"/>
      <c r="AZ735" s="91"/>
      <c r="BA735" s="91"/>
      <c r="BB735" s="91"/>
      <c r="BC735" s="91"/>
      <c r="BD735" s="400">
        <f t="shared" si="201"/>
        <v>62.3125</v>
      </c>
    </row>
    <row r="736" spans="42:56" ht="15" x14ac:dyDescent="0.25">
      <c r="AP736" s="91"/>
      <c r="AQ736" s="91"/>
      <c r="AR736" s="91"/>
      <c r="AS736" s="214">
        <f t="shared" si="199"/>
        <v>53</v>
      </c>
      <c r="AT736" s="214">
        <f t="shared" si="199"/>
        <v>57.375</v>
      </c>
      <c r="AU736" s="135">
        <f t="shared" si="199"/>
        <v>74.375</v>
      </c>
      <c r="AV736" s="91"/>
      <c r="AW736" s="130">
        <f t="shared" si="200"/>
        <v>52.375</v>
      </c>
      <c r="AX736" s="130">
        <f t="shared" si="200"/>
        <v>56.375</v>
      </c>
      <c r="AY736" s="91"/>
      <c r="AZ736" s="91"/>
      <c r="BA736" s="91"/>
      <c r="BB736" s="91"/>
      <c r="BC736" s="91"/>
      <c r="BD736" s="400">
        <f t="shared" si="201"/>
        <v>62.375</v>
      </c>
    </row>
    <row r="737" spans="42:56" ht="15" x14ac:dyDescent="0.25">
      <c r="AP737" s="91"/>
      <c r="AQ737" s="91"/>
      <c r="AR737" s="91"/>
      <c r="AS737" s="214">
        <f t="shared" si="199"/>
        <v>53.0625</v>
      </c>
      <c r="AT737" s="214">
        <f t="shared" si="199"/>
        <v>57.4375</v>
      </c>
      <c r="AU737" s="135">
        <f t="shared" si="199"/>
        <v>74.4375</v>
      </c>
      <c r="AV737" s="91"/>
      <c r="AW737" s="130">
        <f t="shared" si="200"/>
        <v>52.4375</v>
      </c>
      <c r="AX737" s="130">
        <f t="shared" si="200"/>
        <v>56.4375</v>
      </c>
      <c r="AY737" s="91"/>
      <c r="AZ737" s="91"/>
      <c r="BA737" s="91"/>
      <c r="BB737" s="91"/>
      <c r="BC737" s="91"/>
      <c r="BD737" s="400">
        <f t="shared" si="201"/>
        <v>62.4375</v>
      </c>
    </row>
    <row r="738" spans="42:56" ht="15" x14ac:dyDescent="0.25">
      <c r="AP738" s="91"/>
      <c r="AQ738" s="91"/>
      <c r="AR738" s="91"/>
      <c r="AS738" s="214">
        <f t="shared" si="199"/>
        <v>53.125</v>
      </c>
      <c r="AT738" s="214">
        <f t="shared" si="199"/>
        <v>57.5</v>
      </c>
      <c r="AU738" s="135">
        <f t="shared" si="199"/>
        <v>74.5</v>
      </c>
      <c r="AV738" s="91"/>
      <c r="AW738" s="130">
        <f t="shared" si="200"/>
        <v>52.5</v>
      </c>
      <c r="AX738" s="130">
        <f t="shared" si="200"/>
        <v>56.5</v>
      </c>
      <c r="AY738" s="91"/>
      <c r="AZ738" s="91"/>
      <c r="BA738" s="91"/>
      <c r="BB738" s="91"/>
      <c r="BC738" s="91"/>
      <c r="BD738" s="400">
        <f t="shared" si="201"/>
        <v>62.5</v>
      </c>
    </row>
    <row r="739" spans="42:56" ht="15" x14ac:dyDescent="0.25">
      <c r="AP739" s="91"/>
      <c r="AQ739" s="91"/>
      <c r="AR739" s="91"/>
      <c r="AS739" s="214">
        <f t="shared" si="199"/>
        <v>53.1875</v>
      </c>
      <c r="AT739" s="214">
        <f t="shared" si="199"/>
        <v>57.5625</v>
      </c>
      <c r="AU739" s="135">
        <f t="shared" si="199"/>
        <v>74.5625</v>
      </c>
      <c r="AV739" s="91"/>
      <c r="AW739" s="130">
        <f t="shared" si="200"/>
        <v>52.5625</v>
      </c>
      <c r="AX739" s="130">
        <f t="shared" si="200"/>
        <v>56.5625</v>
      </c>
      <c r="AY739" s="91"/>
      <c r="AZ739" s="91"/>
      <c r="BA739" s="91"/>
      <c r="BB739" s="91"/>
      <c r="BC739" s="91"/>
      <c r="BD739" s="400">
        <f t="shared" si="201"/>
        <v>62.5625</v>
      </c>
    </row>
    <row r="740" spans="42:56" ht="15" x14ac:dyDescent="0.25">
      <c r="AP740" s="91"/>
      <c r="AQ740" s="91"/>
      <c r="AR740" s="91"/>
      <c r="AS740" s="214">
        <f t="shared" si="199"/>
        <v>53.25</v>
      </c>
      <c r="AT740" s="214">
        <f t="shared" si="199"/>
        <v>57.625</v>
      </c>
      <c r="AU740" s="135">
        <f t="shared" si="199"/>
        <v>74.625</v>
      </c>
      <c r="AV740" s="91"/>
      <c r="AW740" s="130">
        <f t="shared" si="200"/>
        <v>52.625</v>
      </c>
      <c r="AX740" s="130">
        <f t="shared" si="200"/>
        <v>56.625</v>
      </c>
      <c r="AY740" s="91"/>
      <c r="AZ740" s="91"/>
      <c r="BA740" s="91"/>
      <c r="BB740" s="91"/>
      <c r="BC740" s="91"/>
      <c r="BD740" s="400">
        <f t="shared" si="201"/>
        <v>62.625</v>
      </c>
    </row>
    <row r="741" spans="42:56" ht="15" x14ac:dyDescent="0.25">
      <c r="AP741" s="91"/>
      <c r="AQ741" s="91"/>
      <c r="AR741" s="91"/>
      <c r="AS741" s="214">
        <f t="shared" si="199"/>
        <v>53.3125</v>
      </c>
      <c r="AT741" s="214">
        <f t="shared" si="199"/>
        <v>57.6875</v>
      </c>
      <c r="AU741" s="135">
        <f t="shared" si="199"/>
        <v>74.6875</v>
      </c>
      <c r="AV741" s="91"/>
      <c r="AW741" s="130">
        <f t="shared" si="200"/>
        <v>52.6875</v>
      </c>
      <c r="AX741" s="130">
        <f t="shared" si="200"/>
        <v>56.6875</v>
      </c>
      <c r="AY741" s="91"/>
      <c r="AZ741" s="91"/>
      <c r="BA741" s="91"/>
      <c r="BB741" s="91"/>
      <c r="BC741" s="91"/>
      <c r="BD741" s="400">
        <f t="shared" si="201"/>
        <v>62.6875</v>
      </c>
    </row>
    <row r="742" spans="42:56" ht="15" x14ac:dyDescent="0.25">
      <c r="AP742" s="91"/>
      <c r="AQ742" s="91"/>
      <c r="AR742" s="91"/>
      <c r="AS742" s="214">
        <f t="shared" si="199"/>
        <v>53.375</v>
      </c>
      <c r="AT742" s="214">
        <f t="shared" si="199"/>
        <v>57.75</v>
      </c>
      <c r="AU742" s="135">
        <f t="shared" si="199"/>
        <v>74.75</v>
      </c>
      <c r="AV742" s="91"/>
      <c r="AW742" s="130">
        <f t="shared" si="200"/>
        <v>52.75</v>
      </c>
      <c r="AX742" s="130">
        <f t="shared" si="200"/>
        <v>56.75</v>
      </c>
      <c r="AY742" s="91"/>
      <c r="AZ742" s="91"/>
      <c r="BA742" s="91"/>
      <c r="BB742" s="91"/>
      <c r="BC742" s="91"/>
      <c r="BD742" s="400">
        <f t="shared" si="201"/>
        <v>62.75</v>
      </c>
    </row>
    <row r="743" spans="42:56" ht="15" x14ac:dyDescent="0.25">
      <c r="AP743" s="91"/>
      <c r="AQ743" s="91"/>
      <c r="AR743" s="91"/>
      <c r="AS743" s="214">
        <f t="shared" si="199"/>
        <v>53.4375</v>
      </c>
      <c r="AT743" s="214">
        <f t="shared" si="199"/>
        <v>57.8125</v>
      </c>
      <c r="AU743" s="135">
        <f t="shared" si="199"/>
        <v>74.8125</v>
      </c>
      <c r="AV743" s="91"/>
      <c r="AW743" s="130">
        <f t="shared" si="200"/>
        <v>52.8125</v>
      </c>
      <c r="AX743" s="130">
        <f t="shared" si="200"/>
        <v>56.8125</v>
      </c>
      <c r="AY743" s="91"/>
      <c r="AZ743" s="91"/>
      <c r="BA743" s="91"/>
      <c r="BB743" s="91"/>
      <c r="BC743" s="91"/>
      <c r="BD743" s="400">
        <f t="shared" si="201"/>
        <v>62.8125</v>
      </c>
    </row>
    <row r="744" spans="42:56" ht="15" x14ac:dyDescent="0.25">
      <c r="AP744" s="91"/>
      <c r="AQ744" s="91"/>
      <c r="AR744" s="91"/>
      <c r="AS744" s="214">
        <f t="shared" si="199"/>
        <v>53.5</v>
      </c>
      <c r="AT744" s="214">
        <f t="shared" si="199"/>
        <v>57.875</v>
      </c>
      <c r="AU744" s="135">
        <f t="shared" si="199"/>
        <v>74.875</v>
      </c>
      <c r="AV744" s="91"/>
      <c r="AW744" s="130">
        <f t="shared" si="200"/>
        <v>52.875</v>
      </c>
      <c r="AX744" s="130">
        <f t="shared" si="200"/>
        <v>56.875</v>
      </c>
      <c r="AY744" s="91"/>
      <c r="AZ744" s="91"/>
      <c r="BA744" s="91"/>
      <c r="BB744" s="91"/>
      <c r="BC744" s="91"/>
      <c r="BD744" s="400">
        <f t="shared" si="201"/>
        <v>62.875</v>
      </c>
    </row>
    <row r="745" spans="42:56" ht="15" x14ac:dyDescent="0.25">
      <c r="AP745" s="91"/>
      <c r="AQ745" s="91"/>
      <c r="AR745" s="91"/>
      <c r="AS745" s="214">
        <f t="shared" si="199"/>
        <v>53.5625</v>
      </c>
      <c r="AT745" s="214">
        <f t="shared" si="199"/>
        <v>57.9375</v>
      </c>
      <c r="AU745" s="135">
        <f t="shared" si="199"/>
        <v>74.9375</v>
      </c>
      <c r="AV745" s="91"/>
      <c r="AW745" s="130">
        <f t="shared" si="200"/>
        <v>52.9375</v>
      </c>
      <c r="AX745" s="130">
        <f t="shared" si="200"/>
        <v>56.9375</v>
      </c>
      <c r="AY745" s="91"/>
      <c r="AZ745" s="91"/>
      <c r="BA745" s="91"/>
      <c r="BB745" s="91"/>
      <c r="BC745" s="91"/>
      <c r="BD745" s="400">
        <f t="shared" si="201"/>
        <v>62.9375</v>
      </c>
    </row>
    <row r="746" spans="42:56" ht="15" x14ac:dyDescent="0.25">
      <c r="AP746" s="91"/>
      <c r="AQ746" s="91"/>
      <c r="AR746" s="91"/>
      <c r="AS746" s="214">
        <f t="shared" si="199"/>
        <v>53.625</v>
      </c>
      <c r="AT746" s="214">
        <f t="shared" si="199"/>
        <v>58</v>
      </c>
      <c r="AU746" s="135">
        <f t="shared" si="199"/>
        <v>75</v>
      </c>
      <c r="AV746" s="91"/>
      <c r="AW746" s="130">
        <f t="shared" si="200"/>
        <v>53</v>
      </c>
      <c r="AX746" s="130">
        <f t="shared" si="200"/>
        <v>57</v>
      </c>
      <c r="AY746" s="91"/>
      <c r="AZ746" s="91"/>
      <c r="BA746" s="91"/>
      <c r="BB746" s="91"/>
      <c r="BC746" s="91"/>
      <c r="BD746" s="400">
        <f t="shared" si="201"/>
        <v>63</v>
      </c>
    </row>
    <row r="747" spans="42:56" ht="15" x14ac:dyDescent="0.25">
      <c r="AP747" s="91"/>
      <c r="AQ747" s="91"/>
      <c r="AR747" s="91"/>
      <c r="AS747" s="214">
        <f t="shared" ref="AS747:AU762" si="202">AS746+0.0625</f>
        <v>53.6875</v>
      </c>
      <c r="AT747" s="214">
        <f t="shared" si="202"/>
        <v>58.0625</v>
      </c>
      <c r="AU747" s="135">
        <f t="shared" si="202"/>
        <v>75.0625</v>
      </c>
      <c r="AV747" s="91"/>
      <c r="AW747" s="130">
        <f t="shared" ref="AW747:AX762" si="203">AW746+0.0625</f>
        <v>53.0625</v>
      </c>
      <c r="AX747" s="130">
        <f t="shared" si="203"/>
        <v>57.0625</v>
      </c>
      <c r="AY747" s="91"/>
      <c r="AZ747" s="91"/>
      <c r="BA747" s="91"/>
      <c r="BB747" s="91"/>
      <c r="BC747" s="91"/>
      <c r="BD747" s="400">
        <f t="shared" si="201"/>
        <v>63.0625</v>
      </c>
    </row>
    <row r="748" spans="42:56" ht="15" x14ac:dyDescent="0.25">
      <c r="AP748" s="91"/>
      <c r="AQ748" s="91"/>
      <c r="AR748" s="91"/>
      <c r="AS748" s="214">
        <f t="shared" si="202"/>
        <v>53.75</v>
      </c>
      <c r="AT748" s="214">
        <f t="shared" si="202"/>
        <v>58.125</v>
      </c>
      <c r="AU748" s="135">
        <f t="shared" si="202"/>
        <v>75.125</v>
      </c>
      <c r="AV748" s="91"/>
      <c r="AW748" s="130">
        <f t="shared" si="203"/>
        <v>53.125</v>
      </c>
      <c r="AX748" s="130">
        <f t="shared" si="203"/>
        <v>57.125</v>
      </c>
      <c r="AY748" s="91"/>
      <c r="AZ748" s="91"/>
      <c r="BA748" s="91"/>
      <c r="BB748" s="91"/>
      <c r="BC748" s="91"/>
      <c r="BD748" s="400">
        <f t="shared" si="201"/>
        <v>63.125</v>
      </c>
    </row>
    <row r="749" spans="42:56" ht="15" x14ac:dyDescent="0.25">
      <c r="AP749" s="91"/>
      <c r="AQ749" s="91"/>
      <c r="AR749" s="91"/>
      <c r="AS749" s="214">
        <f t="shared" si="202"/>
        <v>53.8125</v>
      </c>
      <c r="AT749" s="214">
        <f t="shared" si="202"/>
        <v>58.1875</v>
      </c>
      <c r="AU749" s="135">
        <f t="shared" si="202"/>
        <v>75.1875</v>
      </c>
      <c r="AV749" s="91"/>
      <c r="AW749" s="130">
        <f t="shared" si="203"/>
        <v>53.1875</v>
      </c>
      <c r="AX749" s="130">
        <f t="shared" si="203"/>
        <v>57.1875</v>
      </c>
      <c r="AY749" s="91"/>
      <c r="AZ749" s="91"/>
      <c r="BA749" s="91"/>
      <c r="BB749" s="91"/>
      <c r="BC749" s="91"/>
      <c r="BD749" s="400">
        <f t="shared" si="201"/>
        <v>63.1875</v>
      </c>
    </row>
    <row r="750" spans="42:56" ht="15" x14ac:dyDescent="0.25">
      <c r="AP750" s="91"/>
      <c r="AQ750" s="91"/>
      <c r="AR750" s="91"/>
      <c r="AS750" s="214">
        <f t="shared" si="202"/>
        <v>53.875</v>
      </c>
      <c r="AT750" s="214">
        <f t="shared" si="202"/>
        <v>58.25</v>
      </c>
      <c r="AU750" s="135">
        <f t="shared" si="202"/>
        <v>75.25</v>
      </c>
      <c r="AV750" s="91"/>
      <c r="AW750" s="130">
        <f t="shared" si="203"/>
        <v>53.25</v>
      </c>
      <c r="AX750" s="130">
        <f t="shared" si="203"/>
        <v>57.25</v>
      </c>
      <c r="AY750" s="91"/>
      <c r="AZ750" s="91"/>
      <c r="BA750" s="91"/>
      <c r="BB750" s="91"/>
      <c r="BC750" s="91"/>
      <c r="BD750" s="400">
        <f t="shared" si="201"/>
        <v>63.25</v>
      </c>
    </row>
    <row r="751" spans="42:56" ht="15" x14ac:dyDescent="0.25">
      <c r="AP751" s="91"/>
      <c r="AQ751" s="91"/>
      <c r="AR751" s="91"/>
      <c r="AS751" s="214">
        <f t="shared" si="202"/>
        <v>53.9375</v>
      </c>
      <c r="AT751" s="214">
        <f t="shared" si="202"/>
        <v>58.3125</v>
      </c>
      <c r="AU751" s="135">
        <f t="shared" si="202"/>
        <v>75.3125</v>
      </c>
      <c r="AV751" s="91"/>
      <c r="AW751" s="130">
        <f t="shared" si="203"/>
        <v>53.3125</v>
      </c>
      <c r="AX751" s="130">
        <f t="shared" si="203"/>
        <v>57.3125</v>
      </c>
      <c r="AY751" s="91"/>
      <c r="AZ751" s="91"/>
      <c r="BA751" s="91"/>
      <c r="BB751" s="91"/>
      <c r="BC751" s="91"/>
      <c r="BD751" s="400">
        <f t="shared" si="201"/>
        <v>63.3125</v>
      </c>
    </row>
    <row r="752" spans="42:56" ht="15" x14ac:dyDescent="0.25">
      <c r="AP752" s="91"/>
      <c r="AQ752" s="91"/>
      <c r="AR752" s="91"/>
      <c r="AS752" s="214">
        <f t="shared" si="202"/>
        <v>54</v>
      </c>
      <c r="AT752" s="214">
        <f t="shared" si="202"/>
        <v>58.375</v>
      </c>
      <c r="AU752" s="135">
        <f t="shared" si="202"/>
        <v>75.375</v>
      </c>
      <c r="AV752" s="91"/>
      <c r="AW752" s="130">
        <f t="shared" si="203"/>
        <v>53.375</v>
      </c>
      <c r="AX752" s="130">
        <f t="shared" si="203"/>
        <v>57.375</v>
      </c>
      <c r="AY752" s="91"/>
      <c r="AZ752" s="91"/>
      <c r="BA752" s="91"/>
      <c r="BB752" s="91"/>
      <c r="BC752" s="91"/>
      <c r="BD752" s="400">
        <f t="shared" si="201"/>
        <v>63.375</v>
      </c>
    </row>
    <row r="753" spans="42:56" ht="15" x14ac:dyDescent="0.25">
      <c r="AP753" s="91"/>
      <c r="AQ753" s="91"/>
      <c r="AR753" s="91"/>
      <c r="AS753" s="214">
        <f t="shared" si="202"/>
        <v>54.0625</v>
      </c>
      <c r="AT753" s="214">
        <f t="shared" si="202"/>
        <v>58.4375</v>
      </c>
      <c r="AU753" s="135">
        <f t="shared" si="202"/>
        <v>75.4375</v>
      </c>
      <c r="AV753" s="91"/>
      <c r="AW753" s="130">
        <f t="shared" si="203"/>
        <v>53.4375</v>
      </c>
      <c r="AX753" s="130">
        <f t="shared" si="203"/>
        <v>57.4375</v>
      </c>
      <c r="AY753" s="91"/>
      <c r="AZ753" s="91"/>
      <c r="BA753" s="91"/>
      <c r="BB753" s="91"/>
      <c r="BC753" s="91"/>
      <c r="BD753" s="400">
        <f t="shared" si="201"/>
        <v>63.4375</v>
      </c>
    </row>
    <row r="754" spans="42:56" ht="15" x14ac:dyDescent="0.25">
      <c r="AP754" s="91"/>
      <c r="AQ754" s="91"/>
      <c r="AR754" s="91"/>
      <c r="AS754" s="214">
        <f t="shared" si="202"/>
        <v>54.125</v>
      </c>
      <c r="AT754" s="214">
        <f t="shared" si="202"/>
        <v>58.5</v>
      </c>
      <c r="AU754" s="135">
        <f t="shared" si="202"/>
        <v>75.5</v>
      </c>
      <c r="AV754" s="91"/>
      <c r="AW754" s="130">
        <f t="shared" si="203"/>
        <v>53.5</v>
      </c>
      <c r="AX754" s="130">
        <f t="shared" si="203"/>
        <v>57.5</v>
      </c>
      <c r="AY754" s="91"/>
      <c r="AZ754" s="91"/>
      <c r="BA754" s="91"/>
      <c r="BB754" s="91"/>
      <c r="BC754" s="91"/>
      <c r="BD754" s="400">
        <f t="shared" si="201"/>
        <v>63.5</v>
      </c>
    </row>
    <row r="755" spans="42:56" ht="15" x14ac:dyDescent="0.25">
      <c r="AP755" s="91"/>
      <c r="AQ755" s="91"/>
      <c r="AR755" s="91"/>
      <c r="AS755" s="214">
        <f t="shared" si="202"/>
        <v>54.1875</v>
      </c>
      <c r="AT755" s="214">
        <f t="shared" si="202"/>
        <v>58.5625</v>
      </c>
      <c r="AU755" s="135">
        <f t="shared" si="202"/>
        <v>75.5625</v>
      </c>
      <c r="AV755" s="91"/>
      <c r="AW755" s="130">
        <f t="shared" si="203"/>
        <v>53.5625</v>
      </c>
      <c r="AX755" s="130">
        <f t="shared" si="203"/>
        <v>57.5625</v>
      </c>
      <c r="AY755" s="91"/>
      <c r="AZ755" s="91"/>
      <c r="BA755" s="91"/>
      <c r="BB755" s="91"/>
      <c r="BC755" s="91"/>
      <c r="BD755" s="400">
        <f t="shared" si="201"/>
        <v>63.5625</v>
      </c>
    </row>
    <row r="756" spans="42:56" ht="15" x14ac:dyDescent="0.25">
      <c r="AP756" s="91"/>
      <c r="AQ756" s="91"/>
      <c r="AR756" s="91"/>
      <c r="AS756" s="214">
        <f t="shared" si="202"/>
        <v>54.25</v>
      </c>
      <c r="AT756" s="214">
        <f t="shared" si="202"/>
        <v>58.625</v>
      </c>
      <c r="AU756" s="135">
        <f t="shared" si="202"/>
        <v>75.625</v>
      </c>
      <c r="AV756" s="91"/>
      <c r="AW756" s="130">
        <f t="shared" si="203"/>
        <v>53.625</v>
      </c>
      <c r="AX756" s="130">
        <f t="shared" si="203"/>
        <v>57.625</v>
      </c>
      <c r="AY756" s="91"/>
      <c r="AZ756" s="91"/>
      <c r="BA756" s="91"/>
      <c r="BB756" s="91"/>
      <c r="BC756" s="91"/>
      <c r="BD756" s="400">
        <f t="shared" si="201"/>
        <v>63.625</v>
      </c>
    </row>
    <row r="757" spans="42:56" ht="15" x14ac:dyDescent="0.25">
      <c r="AP757" s="91"/>
      <c r="AQ757" s="91"/>
      <c r="AR757" s="91"/>
      <c r="AS757" s="214">
        <f t="shared" si="202"/>
        <v>54.3125</v>
      </c>
      <c r="AT757" s="214">
        <f t="shared" si="202"/>
        <v>58.6875</v>
      </c>
      <c r="AU757" s="135">
        <f t="shared" si="202"/>
        <v>75.6875</v>
      </c>
      <c r="AV757" s="91"/>
      <c r="AW757" s="130">
        <f t="shared" si="203"/>
        <v>53.6875</v>
      </c>
      <c r="AX757" s="130">
        <f t="shared" si="203"/>
        <v>57.6875</v>
      </c>
      <c r="AY757" s="91"/>
      <c r="AZ757" s="91"/>
      <c r="BA757" s="91"/>
      <c r="BB757" s="91"/>
      <c r="BC757" s="91"/>
      <c r="BD757" s="400">
        <f t="shared" si="201"/>
        <v>63.6875</v>
      </c>
    </row>
    <row r="758" spans="42:56" ht="15" x14ac:dyDescent="0.25">
      <c r="AP758" s="91"/>
      <c r="AQ758" s="91"/>
      <c r="AR758" s="91"/>
      <c r="AS758" s="214">
        <f t="shared" si="202"/>
        <v>54.375</v>
      </c>
      <c r="AT758" s="214">
        <f t="shared" si="202"/>
        <v>58.75</v>
      </c>
      <c r="AU758" s="135">
        <f t="shared" si="202"/>
        <v>75.75</v>
      </c>
      <c r="AV758" s="91"/>
      <c r="AW758" s="130">
        <f t="shared" si="203"/>
        <v>53.75</v>
      </c>
      <c r="AX758" s="130">
        <f t="shared" si="203"/>
        <v>57.75</v>
      </c>
      <c r="AY758" s="91"/>
      <c r="AZ758" s="91"/>
      <c r="BA758" s="91"/>
      <c r="BB758" s="91"/>
      <c r="BC758" s="91"/>
      <c r="BD758" s="400">
        <f t="shared" si="201"/>
        <v>63.75</v>
      </c>
    </row>
    <row r="759" spans="42:56" ht="15" x14ac:dyDescent="0.25">
      <c r="AP759" s="91"/>
      <c r="AQ759" s="91"/>
      <c r="AR759" s="91"/>
      <c r="AS759" s="214">
        <f t="shared" si="202"/>
        <v>54.4375</v>
      </c>
      <c r="AT759" s="214">
        <f t="shared" si="202"/>
        <v>58.8125</v>
      </c>
      <c r="AU759" s="135">
        <f t="shared" si="202"/>
        <v>75.8125</v>
      </c>
      <c r="AV759" s="91"/>
      <c r="AW759" s="130">
        <f t="shared" si="203"/>
        <v>53.8125</v>
      </c>
      <c r="AX759" s="130">
        <f t="shared" si="203"/>
        <v>57.8125</v>
      </c>
      <c r="AY759" s="91"/>
      <c r="AZ759" s="91"/>
      <c r="BA759" s="91"/>
      <c r="BB759" s="91"/>
      <c r="BC759" s="91"/>
      <c r="BD759" s="400">
        <f t="shared" si="201"/>
        <v>63.8125</v>
      </c>
    </row>
    <row r="760" spans="42:56" ht="15" x14ac:dyDescent="0.25">
      <c r="AP760" s="91"/>
      <c r="AQ760" s="91"/>
      <c r="AR760" s="91"/>
      <c r="AS760" s="214">
        <f t="shared" si="202"/>
        <v>54.5</v>
      </c>
      <c r="AT760" s="214">
        <f t="shared" si="202"/>
        <v>58.875</v>
      </c>
      <c r="AU760" s="135">
        <f t="shared" si="202"/>
        <v>75.875</v>
      </c>
      <c r="AV760" s="91"/>
      <c r="AW760" s="130">
        <f t="shared" si="203"/>
        <v>53.875</v>
      </c>
      <c r="AX760" s="130">
        <f t="shared" si="203"/>
        <v>57.875</v>
      </c>
      <c r="AY760" s="91"/>
      <c r="AZ760" s="91"/>
      <c r="BA760" s="91"/>
      <c r="BB760" s="91"/>
      <c r="BC760" s="91"/>
      <c r="BD760" s="400">
        <f t="shared" si="201"/>
        <v>63.875</v>
      </c>
    </row>
    <row r="761" spans="42:56" ht="15" x14ac:dyDescent="0.25">
      <c r="AP761" s="91"/>
      <c r="AQ761" s="91"/>
      <c r="AR761" s="91"/>
      <c r="AS761" s="214">
        <f t="shared" si="202"/>
        <v>54.5625</v>
      </c>
      <c r="AT761" s="214">
        <f t="shared" si="202"/>
        <v>58.9375</v>
      </c>
      <c r="AU761" s="135">
        <f t="shared" si="202"/>
        <v>75.9375</v>
      </c>
      <c r="AV761" s="91"/>
      <c r="AW761" s="130">
        <f t="shared" si="203"/>
        <v>53.9375</v>
      </c>
      <c r="AX761" s="130">
        <f t="shared" si="203"/>
        <v>57.9375</v>
      </c>
      <c r="AY761" s="91"/>
      <c r="AZ761" s="91"/>
      <c r="BA761" s="91"/>
      <c r="BB761" s="91"/>
      <c r="BC761" s="91"/>
      <c r="BD761" s="400">
        <f t="shared" si="201"/>
        <v>63.9375</v>
      </c>
    </row>
    <row r="762" spans="42:56" ht="15" x14ac:dyDescent="0.25">
      <c r="AP762" s="91"/>
      <c r="AQ762" s="91"/>
      <c r="AR762" s="91"/>
      <c r="AS762" s="214">
        <f t="shared" si="202"/>
        <v>54.625</v>
      </c>
      <c r="AT762" s="214">
        <f t="shared" si="202"/>
        <v>59</v>
      </c>
      <c r="AU762" s="135">
        <f t="shared" si="202"/>
        <v>76</v>
      </c>
      <c r="AV762" s="91"/>
      <c r="AW762" s="130">
        <f t="shared" si="203"/>
        <v>54</v>
      </c>
      <c r="AX762" s="130">
        <f t="shared" si="203"/>
        <v>58</v>
      </c>
      <c r="AY762" s="91"/>
      <c r="AZ762" s="91"/>
      <c r="BA762" s="91"/>
      <c r="BB762" s="91"/>
      <c r="BC762" s="91"/>
      <c r="BD762" s="400">
        <f t="shared" si="201"/>
        <v>64</v>
      </c>
    </row>
    <row r="763" spans="42:56" ht="15" x14ac:dyDescent="0.25">
      <c r="AP763" s="91"/>
      <c r="AQ763" s="91"/>
      <c r="AR763" s="91"/>
      <c r="AS763" s="214">
        <f t="shared" ref="AS763:AU778" si="204">AS762+0.0625</f>
        <v>54.6875</v>
      </c>
      <c r="AT763" s="214">
        <f t="shared" si="204"/>
        <v>59.0625</v>
      </c>
      <c r="AU763" s="135">
        <f t="shared" si="204"/>
        <v>76.0625</v>
      </c>
      <c r="AV763" s="91"/>
      <c r="AW763" s="91"/>
      <c r="AX763" s="130">
        <f t="shared" ref="AX763:AX826" si="205">AX762+0.0625</f>
        <v>58.0625</v>
      </c>
      <c r="AY763" s="91"/>
      <c r="AZ763" s="91"/>
      <c r="BA763" s="91"/>
      <c r="BB763" s="91"/>
      <c r="BC763" s="91"/>
      <c r="BD763" s="400">
        <f t="shared" si="201"/>
        <v>64.0625</v>
      </c>
    </row>
    <row r="764" spans="42:56" ht="15" x14ac:dyDescent="0.25">
      <c r="AP764" s="91"/>
      <c r="AQ764" s="91"/>
      <c r="AR764" s="91"/>
      <c r="AS764" s="214">
        <f t="shared" si="204"/>
        <v>54.75</v>
      </c>
      <c r="AT764" s="214">
        <f t="shared" si="204"/>
        <v>59.125</v>
      </c>
      <c r="AU764" s="135">
        <f t="shared" si="204"/>
        <v>76.125</v>
      </c>
      <c r="AV764" s="91"/>
      <c r="AW764" s="91"/>
      <c r="AX764" s="130">
        <f t="shared" si="205"/>
        <v>58.125</v>
      </c>
      <c r="AY764" s="91"/>
      <c r="AZ764" s="91"/>
      <c r="BA764" s="91"/>
      <c r="BB764" s="91"/>
      <c r="BC764" s="91"/>
      <c r="BD764" s="400">
        <f t="shared" si="201"/>
        <v>64.125</v>
      </c>
    </row>
    <row r="765" spans="42:56" ht="15" x14ac:dyDescent="0.25">
      <c r="AP765" s="91"/>
      <c r="AQ765" s="91"/>
      <c r="AR765" s="91"/>
      <c r="AS765" s="214">
        <f t="shared" si="204"/>
        <v>54.8125</v>
      </c>
      <c r="AT765" s="214">
        <f t="shared" si="204"/>
        <v>59.1875</v>
      </c>
      <c r="AU765" s="135">
        <f t="shared" si="204"/>
        <v>76.1875</v>
      </c>
      <c r="AV765" s="91"/>
      <c r="AW765" s="91"/>
      <c r="AX765" s="130">
        <f t="shared" si="205"/>
        <v>58.1875</v>
      </c>
      <c r="AY765" s="91"/>
      <c r="AZ765" s="91"/>
      <c r="BA765" s="91"/>
      <c r="BB765" s="91"/>
      <c r="BC765" s="91"/>
      <c r="BD765" s="400">
        <f t="shared" si="201"/>
        <v>64.1875</v>
      </c>
    </row>
    <row r="766" spans="42:56" ht="15" x14ac:dyDescent="0.25">
      <c r="AP766" s="91"/>
      <c r="AQ766" s="91"/>
      <c r="AR766" s="91"/>
      <c r="AS766" s="214">
        <f t="shared" si="204"/>
        <v>54.875</v>
      </c>
      <c r="AT766" s="214">
        <f t="shared" si="204"/>
        <v>59.25</v>
      </c>
      <c r="AU766" s="135">
        <f t="shared" si="204"/>
        <v>76.25</v>
      </c>
      <c r="AV766" s="91"/>
      <c r="AW766" s="91"/>
      <c r="AX766" s="130">
        <f t="shared" si="205"/>
        <v>58.25</v>
      </c>
      <c r="AY766" s="91"/>
      <c r="AZ766" s="91"/>
      <c r="BA766" s="91"/>
      <c r="BB766" s="91"/>
      <c r="BC766" s="91"/>
      <c r="BD766" s="400">
        <f t="shared" si="201"/>
        <v>64.25</v>
      </c>
    </row>
    <row r="767" spans="42:56" ht="15" x14ac:dyDescent="0.25">
      <c r="AP767" s="91"/>
      <c r="AQ767" s="91"/>
      <c r="AR767" s="91"/>
      <c r="AS767" s="214">
        <f t="shared" si="204"/>
        <v>54.9375</v>
      </c>
      <c r="AT767" s="214">
        <f t="shared" si="204"/>
        <v>59.3125</v>
      </c>
      <c r="AU767" s="135">
        <f t="shared" si="204"/>
        <v>76.3125</v>
      </c>
      <c r="AV767" s="91"/>
      <c r="AW767" s="91"/>
      <c r="AX767" s="130">
        <f t="shared" si="205"/>
        <v>58.3125</v>
      </c>
      <c r="AY767" s="91"/>
      <c r="AZ767" s="91"/>
      <c r="BA767" s="91"/>
      <c r="BB767" s="91"/>
      <c r="BC767" s="91"/>
      <c r="BD767" s="400">
        <f t="shared" si="201"/>
        <v>64.3125</v>
      </c>
    </row>
    <row r="768" spans="42:56" ht="15" x14ac:dyDescent="0.25">
      <c r="AP768" s="91"/>
      <c r="AQ768" s="91"/>
      <c r="AR768" s="91"/>
      <c r="AS768" s="214">
        <f t="shared" si="204"/>
        <v>55</v>
      </c>
      <c r="AT768" s="214">
        <f t="shared" si="204"/>
        <v>59.375</v>
      </c>
      <c r="AU768" s="135">
        <f t="shared" si="204"/>
        <v>76.375</v>
      </c>
      <c r="AV768" s="91"/>
      <c r="AW768" s="91"/>
      <c r="AX768" s="130">
        <f t="shared" si="205"/>
        <v>58.375</v>
      </c>
      <c r="AY768" s="91"/>
      <c r="AZ768" s="91"/>
      <c r="BA768" s="91"/>
      <c r="BB768" s="91"/>
      <c r="BC768" s="91"/>
      <c r="BD768" s="400">
        <f t="shared" si="201"/>
        <v>64.375</v>
      </c>
    </row>
    <row r="769" spans="42:56" ht="15" x14ac:dyDescent="0.25">
      <c r="AP769" s="91"/>
      <c r="AQ769" s="91"/>
      <c r="AR769" s="91"/>
      <c r="AS769" s="214">
        <f t="shared" si="204"/>
        <v>55.0625</v>
      </c>
      <c r="AT769" s="214">
        <f t="shared" si="204"/>
        <v>59.4375</v>
      </c>
      <c r="AU769" s="135">
        <f t="shared" si="204"/>
        <v>76.4375</v>
      </c>
      <c r="AV769" s="91"/>
      <c r="AW769" s="91"/>
      <c r="AX769" s="130">
        <f t="shared" si="205"/>
        <v>58.4375</v>
      </c>
      <c r="AY769" s="91"/>
      <c r="AZ769" s="91"/>
      <c r="BA769" s="91"/>
      <c r="BB769" s="91"/>
      <c r="BC769" s="91"/>
      <c r="BD769" s="400">
        <f t="shared" si="201"/>
        <v>64.4375</v>
      </c>
    </row>
    <row r="770" spans="42:56" ht="15" x14ac:dyDescent="0.25">
      <c r="AP770" s="91"/>
      <c r="AQ770" s="91"/>
      <c r="AR770" s="91"/>
      <c r="AS770" s="214">
        <f t="shared" si="204"/>
        <v>55.125</v>
      </c>
      <c r="AT770" s="214">
        <f t="shared" si="204"/>
        <v>59.5</v>
      </c>
      <c r="AU770" s="135">
        <f t="shared" si="204"/>
        <v>76.5</v>
      </c>
      <c r="AV770" s="91"/>
      <c r="AW770" s="91"/>
      <c r="AX770" s="130">
        <f t="shared" si="205"/>
        <v>58.5</v>
      </c>
      <c r="AY770" s="91"/>
      <c r="AZ770" s="91"/>
      <c r="BA770" s="91"/>
      <c r="BB770" s="91"/>
      <c r="BC770" s="91"/>
      <c r="BD770" s="400">
        <f t="shared" si="201"/>
        <v>64.5</v>
      </c>
    </row>
    <row r="771" spans="42:56" ht="15" x14ac:dyDescent="0.25">
      <c r="AP771" s="91"/>
      <c r="AQ771" s="91"/>
      <c r="AR771" s="91"/>
      <c r="AS771" s="214">
        <f t="shared" si="204"/>
        <v>55.1875</v>
      </c>
      <c r="AT771" s="214">
        <f t="shared" si="204"/>
        <v>59.5625</v>
      </c>
      <c r="AU771" s="135">
        <f t="shared" si="204"/>
        <v>76.5625</v>
      </c>
      <c r="AV771" s="91"/>
      <c r="AW771" s="91"/>
      <c r="AX771" s="130">
        <f t="shared" si="205"/>
        <v>58.5625</v>
      </c>
      <c r="AY771" s="91"/>
      <c r="AZ771" s="91"/>
      <c r="BA771" s="91"/>
      <c r="BB771" s="91"/>
      <c r="BC771" s="91"/>
      <c r="BD771" s="400">
        <f t="shared" si="201"/>
        <v>64.5625</v>
      </c>
    </row>
    <row r="772" spans="42:56" ht="15" x14ac:dyDescent="0.25">
      <c r="AP772" s="91"/>
      <c r="AQ772" s="91"/>
      <c r="AR772" s="91"/>
      <c r="AS772" s="214">
        <f t="shared" si="204"/>
        <v>55.25</v>
      </c>
      <c r="AT772" s="214">
        <f t="shared" si="204"/>
        <v>59.625</v>
      </c>
      <c r="AU772" s="135">
        <f t="shared" si="204"/>
        <v>76.625</v>
      </c>
      <c r="AV772" s="91"/>
      <c r="AW772" s="91"/>
      <c r="AX772" s="130">
        <f t="shared" si="205"/>
        <v>58.625</v>
      </c>
      <c r="AY772" s="91"/>
      <c r="AZ772" s="91"/>
      <c r="BA772" s="91"/>
      <c r="BB772" s="91"/>
      <c r="BC772" s="91"/>
      <c r="BD772" s="400">
        <f t="shared" si="201"/>
        <v>64.625</v>
      </c>
    </row>
    <row r="773" spans="42:56" ht="15" x14ac:dyDescent="0.25">
      <c r="AP773" s="91"/>
      <c r="AQ773" s="91"/>
      <c r="AR773" s="91"/>
      <c r="AS773" s="214">
        <f t="shared" si="204"/>
        <v>55.3125</v>
      </c>
      <c r="AT773" s="214">
        <f t="shared" si="204"/>
        <v>59.6875</v>
      </c>
      <c r="AU773" s="135">
        <f t="shared" si="204"/>
        <v>76.6875</v>
      </c>
      <c r="AV773" s="91"/>
      <c r="AW773" s="91"/>
      <c r="AX773" s="130">
        <f t="shared" si="205"/>
        <v>58.6875</v>
      </c>
      <c r="AY773" s="91"/>
      <c r="AZ773" s="91"/>
      <c r="BA773" s="91"/>
      <c r="BB773" s="91"/>
      <c r="BC773" s="91"/>
      <c r="BD773" s="400">
        <f t="shared" si="201"/>
        <v>64.6875</v>
      </c>
    </row>
    <row r="774" spans="42:56" ht="15" x14ac:dyDescent="0.25">
      <c r="AP774" s="91"/>
      <c r="AQ774" s="91"/>
      <c r="AR774" s="91"/>
      <c r="AS774" s="214">
        <f t="shared" si="204"/>
        <v>55.375</v>
      </c>
      <c r="AT774" s="214">
        <f t="shared" si="204"/>
        <v>59.75</v>
      </c>
      <c r="AU774" s="135">
        <f t="shared" si="204"/>
        <v>76.75</v>
      </c>
      <c r="AV774" s="91"/>
      <c r="AW774" s="91"/>
      <c r="AX774" s="130">
        <f t="shared" si="205"/>
        <v>58.75</v>
      </c>
      <c r="AY774" s="91"/>
      <c r="AZ774" s="91"/>
      <c r="BA774" s="91"/>
      <c r="BB774" s="91"/>
      <c r="BC774" s="91"/>
      <c r="BD774" s="400">
        <f t="shared" si="201"/>
        <v>64.75</v>
      </c>
    </row>
    <row r="775" spans="42:56" ht="15" x14ac:dyDescent="0.25">
      <c r="AP775" s="91"/>
      <c r="AQ775" s="91"/>
      <c r="AR775" s="91"/>
      <c r="AS775" s="214">
        <f t="shared" si="204"/>
        <v>55.4375</v>
      </c>
      <c r="AT775" s="214">
        <f t="shared" si="204"/>
        <v>59.8125</v>
      </c>
      <c r="AU775" s="135">
        <f t="shared" si="204"/>
        <v>76.8125</v>
      </c>
      <c r="AV775" s="91"/>
      <c r="AW775" s="91"/>
      <c r="AX775" s="130">
        <f t="shared" si="205"/>
        <v>58.8125</v>
      </c>
      <c r="AY775" s="91"/>
      <c r="AZ775" s="91"/>
      <c r="BA775" s="91"/>
      <c r="BB775" s="91"/>
      <c r="BC775" s="91"/>
      <c r="BD775" s="400">
        <f t="shared" si="201"/>
        <v>64.8125</v>
      </c>
    </row>
    <row r="776" spans="42:56" ht="15" x14ac:dyDescent="0.25">
      <c r="AP776" s="91"/>
      <c r="AQ776" s="91"/>
      <c r="AR776" s="91"/>
      <c r="AS776" s="214">
        <f t="shared" si="204"/>
        <v>55.5</v>
      </c>
      <c r="AT776" s="214">
        <f t="shared" si="204"/>
        <v>59.875</v>
      </c>
      <c r="AU776" s="135">
        <f t="shared" si="204"/>
        <v>76.875</v>
      </c>
      <c r="AV776" s="91"/>
      <c r="AW776" s="91"/>
      <c r="AX776" s="130">
        <f t="shared" si="205"/>
        <v>58.875</v>
      </c>
      <c r="AY776" s="91"/>
      <c r="AZ776" s="91"/>
      <c r="BA776" s="91"/>
      <c r="BB776" s="91"/>
      <c r="BC776" s="91"/>
      <c r="BD776" s="400">
        <f t="shared" si="201"/>
        <v>64.875</v>
      </c>
    </row>
    <row r="777" spans="42:56" ht="15" x14ac:dyDescent="0.25">
      <c r="AP777" s="91"/>
      <c r="AQ777" s="91"/>
      <c r="AR777" s="91"/>
      <c r="AS777" s="214">
        <f t="shared" si="204"/>
        <v>55.5625</v>
      </c>
      <c r="AT777" s="214">
        <f t="shared" si="204"/>
        <v>59.9375</v>
      </c>
      <c r="AU777" s="135">
        <f t="shared" si="204"/>
        <v>76.9375</v>
      </c>
      <c r="AV777" s="91"/>
      <c r="AW777" s="91"/>
      <c r="AX777" s="130">
        <f t="shared" si="205"/>
        <v>58.9375</v>
      </c>
      <c r="AY777" s="91"/>
      <c r="AZ777" s="91"/>
      <c r="BA777" s="91"/>
      <c r="BB777" s="91"/>
      <c r="BC777" s="91"/>
      <c r="BD777" s="400">
        <f t="shared" si="201"/>
        <v>64.9375</v>
      </c>
    </row>
    <row r="778" spans="42:56" ht="15" x14ac:dyDescent="0.25">
      <c r="AP778" s="91"/>
      <c r="AQ778" s="91"/>
      <c r="AR778" s="91"/>
      <c r="AS778" s="214">
        <f t="shared" si="204"/>
        <v>55.625</v>
      </c>
      <c r="AT778" s="214">
        <f t="shared" si="204"/>
        <v>60</v>
      </c>
      <c r="AU778" s="135">
        <f t="shared" si="204"/>
        <v>77</v>
      </c>
      <c r="AV778" s="91"/>
      <c r="AW778" s="91"/>
      <c r="AX778" s="130">
        <f t="shared" si="205"/>
        <v>59</v>
      </c>
      <c r="AY778" s="91"/>
      <c r="AZ778" s="91"/>
      <c r="BA778" s="91"/>
      <c r="BB778" s="91"/>
      <c r="BC778" s="91"/>
      <c r="BD778" s="400">
        <f t="shared" si="201"/>
        <v>65</v>
      </c>
    </row>
    <row r="779" spans="42:56" ht="15" x14ac:dyDescent="0.25">
      <c r="AP779" s="91"/>
      <c r="AQ779" s="91"/>
      <c r="AR779" s="91"/>
      <c r="AS779" s="214">
        <f t="shared" ref="AS779:AU794" si="206">AS778+0.0625</f>
        <v>55.6875</v>
      </c>
      <c r="AT779" s="214">
        <f t="shared" si="206"/>
        <v>60.0625</v>
      </c>
      <c r="AU779" s="135">
        <f t="shared" si="206"/>
        <v>77.0625</v>
      </c>
      <c r="AV779" s="91"/>
      <c r="AW779" s="91"/>
      <c r="AX779" s="130">
        <f t="shared" si="205"/>
        <v>59.0625</v>
      </c>
      <c r="AY779" s="91"/>
      <c r="AZ779" s="91"/>
      <c r="BA779" s="91"/>
      <c r="BB779" s="91"/>
      <c r="BC779" s="91"/>
      <c r="BD779" s="400">
        <f t="shared" si="201"/>
        <v>65.0625</v>
      </c>
    </row>
    <row r="780" spans="42:56" ht="15" x14ac:dyDescent="0.25">
      <c r="AP780" s="91"/>
      <c r="AQ780" s="91"/>
      <c r="AR780" s="91"/>
      <c r="AS780" s="214">
        <f t="shared" si="206"/>
        <v>55.75</v>
      </c>
      <c r="AT780" s="214">
        <f t="shared" si="206"/>
        <v>60.125</v>
      </c>
      <c r="AU780" s="135">
        <f t="shared" si="206"/>
        <v>77.125</v>
      </c>
      <c r="AV780" s="91"/>
      <c r="AW780" s="91"/>
      <c r="AX780" s="130">
        <f t="shared" si="205"/>
        <v>59.125</v>
      </c>
      <c r="AY780" s="91"/>
      <c r="AZ780" s="91"/>
      <c r="BA780" s="91"/>
      <c r="BB780" s="91"/>
      <c r="BC780" s="91"/>
      <c r="BD780" s="400">
        <f t="shared" si="201"/>
        <v>65.125</v>
      </c>
    </row>
    <row r="781" spans="42:56" ht="15" x14ac:dyDescent="0.25">
      <c r="AP781" s="91"/>
      <c r="AQ781" s="91"/>
      <c r="AR781" s="91"/>
      <c r="AS781" s="214">
        <f t="shared" si="206"/>
        <v>55.8125</v>
      </c>
      <c r="AT781" s="214">
        <f t="shared" si="206"/>
        <v>60.1875</v>
      </c>
      <c r="AU781" s="135">
        <f t="shared" si="206"/>
        <v>77.1875</v>
      </c>
      <c r="AV781" s="91"/>
      <c r="AW781" s="91"/>
      <c r="AX781" s="130">
        <f t="shared" si="205"/>
        <v>59.1875</v>
      </c>
      <c r="AY781" s="91"/>
      <c r="AZ781" s="91"/>
      <c r="BA781" s="91"/>
      <c r="BB781" s="91"/>
      <c r="BC781" s="91"/>
      <c r="BD781" s="400">
        <f t="shared" si="201"/>
        <v>65.1875</v>
      </c>
    </row>
    <row r="782" spans="42:56" ht="15" x14ac:dyDescent="0.25">
      <c r="AP782" s="91"/>
      <c r="AQ782" s="91"/>
      <c r="AR782" s="91"/>
      <c r="AS782" s="214">
        <f t="shared" si="206"/>
        <v>55.875</v>
      </c>
      <c r="AT782" s="214">
        <f t="shared" si="206"/>
        <v>60.25</v>
      </c>
      <c r="AU782" s="135">
        <f t="shared" si="206"/>
        <v>77.25</v>
      </c>
      <c r="AV782" s="91"/>
      <c r="AW782" s="91"/>
      <c r="AX782" s="130">
        <f t="shared" si="205"/>
        <v>59.25</v>
      </c>
      <c r="AY782" s="91"/>
      <c r="AZ782" s="91"/>
      <c r="BA782" s="91"/>
      <c r="BB782" s="91"/>
      <c r="BC782" s="91"/>
      <c r="BD782" s="400">
        <f t="shared" si="201"/>
        <v>65.25</v>
      </c>
    </row>
    <row r="783" spans="42:56" ht="15" x14ac:dyDescent="0.25">
      <c r="AP783" s="91"/>
      <c r="AQ783" s="91"/>
      <c r="AR783" s="91"/>
      <c r="AS783" s="214">
        <f t="shared" si="206"/>
        <v>55.9375</v>
      </c>
      <c r="AT783" s="214">
        <f t="shared" si="206"/>
        <v>60.3125</v>
      </c>
      <c r="AU783" s="135">
        <f t="shared" si="206"/>
        <v>77.3125</v>
      </c>
      <c r="AV783" s="91"/>
      <c r="AW783" s="91"/>
      <c r="AX783" s="130">
        <f t="shared" si="205"/>
        <v>59.3125</v>
      </c>
      <c r="AY783" s="91"/>
      <c r="AZ783" s="91"/>
      <c r="BA783" s="91"/>
      <c r="BB783" s="91"/>
      <c r="BC783" s="91"/>
      <c r="BD783" s="400">
        <f t="shared" si="201"/>
        <v>65.3125</v>
      </c>
    </row>
    <row r="784" spans="42:56" ht="15" x14ac:dyDescent="0.25">
      <c r="AP784" s="91"/>
      <c r="AQ784" s="91"/>
      <c r="AR784" s="91"/>
      <c r="AS784" s="214">
        <f t="shared" si="206"/>
        <v>56</v>
      </c>
      <c r="AT784" s="214">
        <f t="shared" si="206"/>
        <v>60.375</v>
      </c>
      <c r="AU784" s="135">
        <f t="shared" si="206"/>
        <v>77.375</v>
      </c>
      <c r="AV784" s="91"/>
      <c r="AW784" s="91"/>
      <c r="AX784" s="130">
        <f t="shared" si="205"/>
        <v>59.375</v>
      </c>
      <c r="AY784" s="91"/>
      <c r="AZ784" s="91"/>
      <c r="BA784" s="91"/>
      <c r="BB784" s="91"/>
      <c r="BC784" s="91"/>
      <c r="BD784" s="400">
        <f t="shared" si="201"/>
        <v>65.375</v>
      </c>
    </row>
    <row r="785" spans="42:56" ht="15" x14ac:dyDescent="0.25">
      <c r="AP785" s="91"/>
      <c r="AQ785" s="91"/>
      <c r="AR785" s="91"/>
      <c r="AS785" s="214">
        <f t="shared" si="206"/>
        <v>56.0625</v>
      </c>
      <c r="AT785" s="214">
        <f t="shared" si="206"/>
        <v>60.4375</v>
      </c>
      <c r="AU785" s="135">
        <f t="shared" si="206"/>
        <v>77.4375</v>
      </c>
      <c r="AV785" s="91"/>
      <c r="AW785" s="91"/>
      <c r="AX785" s="130">
        <f t="shared" si="205"/>
        <v>59.4375</v>
      </c>
      <c r="AY785" s="91"/>
      <c r="AZ785" s="91"/>
      <c r="BA785" s="91"/>
      <c r="BB785" s="91"/>
      <c r="BC785" s="91"/>
      <c r="BD785" s="400">
        <f t="shared" si="201"/>
        <v>65.4375</v>
      </c>
    </row>
    <row r="786" spans="42:56" ht="15" x14ac:dyDescent="0.25">
      <c r="AP786" s="91"/>
      <c r="AQ786" s="91"/>
      <c r="AR786" s="91"/>
      <c r="AS786" s="214">
        <f t="shared" si="206"/>
        <v>56.125</v>
      </c>
      <c r="AT786" s="214">
        <f t="shared" si="206"/>
        <v>60.5</v>
      </c>
      <c r="AU786" s="135">
        <f t="shared" si="206"/>
        <v>77.5</v>
      </c>
      <c r="AV786" s="91"/>
      <c r="AW786" s="91"/>
      <c r="AX786" s="130">
        <f t="shared" si="205"/>
        <v>59.5</v>
      </c>
      <c r="AY786" s="91"/>
      <c r="AZ786" s="91"/>
      <c r="BA786" s="91"/>
      <c r="BB786" s="91"/>
      <c r="BC786" s="91"/>
      <c r="BD786" s="400">
        <f t="shared" si="201"/>
        <v>65.5</v>
      </c>
    </row>
    <row r="787" spans="42:56" ht="15" x14ac:dyDescent="0.25">
      <c r="AP787" s="91"/>
      <c r="AQ787" s="91"/>
      <c r="AR787" s="91"/>
      <c r="AS787" s="214">
        <f t="shared" si="206"/>
        <v>56.1875</v>
      </c>
      <c r="AT787" s="214">
        <f t="shared" si="206"/>
        <v>60.5625</v>
      </c>
      <c r="AU787" s="135">
        <f t="shared" si="206"/>
        <v>77.5625</v>
      </c>
      <c r="AV787" s="91"/>
      <c r="AW787" s="91"/>
      <c r="AX787" s="130">
        <f t="shared" si="205"/>
        <v>59.5625</v>
      </c>
      <c r="AY787" s="91"/>
      <c r="AZ787" s="91"/>
      <c r="BA787" s="91"/>
      <c r="BB787" s="91"/>
      <c r="BC787" s="91"/>
      <c r="BD787" s="400">
        <f t="shared" si="201"/>
        <v>65.5625</v>
      </c>
    </row>
    <row r="788" spans="42:56" ht="15" x14ac:dyDescent="0.25">
      <c r="AP788" s="91"/>
      <c r="AQ788" s="91"/>
      <c r="AR788" s="91"/>
      <c r="AS788" s="214">
        <f t="shared" si="206"/>
        <v>56.25</v>
      </c>
      <c r="AT788" s="214">
        <f t="shared" si="206"/>
        <v>60.625</v>
      </c>
      <c r="AU788" s="135">
        <f t="shared" si="206"/>
        <v>77.625</v>
      </c>
      <c r="AV788" s="91"/>
      <c r="AW788" s="91"/>
      <c r="AX788" s="130">
        <f t="shared" si="205"/>
        <v>59.625</v>
      </c>
      <c r="AY788" s="91"/>
      <c r="AZ788" s="91"/>
      <c r="BA788" s="91"/>
      <c r="BB788" s="91"/>
      <c r="BC788" s="91"/>
      <c r="BD788" s="400">
        <f t="shared" si="201"/>
        <v>65.625</v>
      </c>
    </row>
    <row r="789" spans="42:56" ht="15" x14ac:dyDescent="0.25">
      <c r="AP789" s="91"/>
      <c r="AQ789" s="91"/>
      <c r="AR789" s="91"/>
      <c r="AS789" s="214">
        <f t="shared" si="206"/>
        <v>56.3125</v>
      </c>
      <c r="AT789" s="214">
        <f t="shared" si="206"/>
        <v>60.6875</v>
      </c>
      <c r="AU789" s="135">
        <f t="shared" si="206"/>
        <v>77.6875</v>
      </c>
      <c r="AV789" s="91"/>
      <c r="AW789" s="91"/>
      <c r="AX789" s="130">
        <f t="shared" si="205"/>
        <v>59.6875</v>
      </c>
      <c r="AY789" s="91"/>
      <c r="AZ789" s="91"/>
      <c r="BA789" s="91"/>
      <c r="BB789" s="91"/>
      <c r="BC789" s="91"/>
      <c r="BD789" s="400">
        <f t="shared" si="201"/>
        <v>65.6875</v>
      </c>
    </row>
    <row r="790" spans="42:56" ht="15" x14ac:dyDescent="0.25">
      <c r="AP790" s="91"/>
      <c r="AQ790" s="91"/>
      <c r="AR790" s="91"/>
      <c r="AS790" s="214">
        <f t="shared" si="206"/>
        <v>56.375</v>
      </c>
      <c r="AT790" s="214">
        <f t="shared" si="206"/>
        <v>60.75</v>
      </c>
      <c r="AU790" s="135">
        <f t="shared" si="206"/>
        <v>77.75</v>
      </c>
      <c r="AV790" s="91"/>
      <c r="AW790" s="91"/>
      <c r="AX790" s="130">
        <f t="shared" si="205"/>
        <v>59.75</v>
      </c>
      <c r="AY790" s="91"/>
      <c r="AZ790" s="91"/>
      <c r="BA790" s="91"/>
      <c r="BB790" s="91"/>
      <c r="BC790" s="91"/>
      <c r="BD790" s="400">
        <f t="shared" si="201"/>
        <v>65.75</v>
      </c>
    </row>
    <row r="791" spans="42:56" ht="15" x14ac:dyDescent="0.25">
      <c r="AP791" s="91"/>
      <c r="AQ791" s="91"/>
      <c r="AR791" s="91"/>
      <c r="AS791" s="214">
        <f t="shared" si="206"/>
        <v>56.4375</v>
      </c>
      <c r="AT791" s="214">
        <f t="shared" si="206"/>
        <v>60.8125</v>
      </c>
      <c r="AU791" s="135">
        <f t="shared" si="206"/>
        <v>77.8125</v>
      </c>
      <c r="AV791" s="91"/>
      <c r="AW791" s="91"/>
      <c r="AX791" s="130">
        <f t="shared" si="205"/>
        <v>59.8125</v>
      </c>
      <c r="AY791" s="91"/>
      <c r="AZ791" s="91"/>
      <c r="BA791" s="91"/>
      <c r="BB791" s="91"/>
      <c r="BC791" s="91"/>
      <c r="BD791" s="400">
        <f t="shared" si="201"/>
        <v>65.8125</v>
      </c>
    </row>
    <row r="792" spans="42:56" ht="15" x14ac:dyDescent="0.25">
      <c r="AP792" s="91"/>
      <c r="AQ792" s="91"/>
      <c r="AR792" s="91"/>
      <c r="AS792" s="214">
        <f t="shared" si="206"/>
        <v>56.5</v>
      </c>
      <c r="AT792" s="214">
        <f t="shared" si="206"/>
        <v>60.875</v>
      </c>
      <c r="AU792" s="135">
        <f t="shared" si="206"/>
        <v>77.875</v>
      </c>
      <c r="AV792" s="91"/>
      <c r="AW792" s="91"/>
      <c r="AX792" s="130">
        <f t="shared" si="205"/>
        <v>59.875</v>
      </c>
      <c r="AY792" s="91"/>
      <c r="AZ792" s="91"/>
      <c r="BA792" s="91"/>
      <c r="BB792" s="91"/>
      <c r="BC792" s="91"/>
      <c r="BD792" s="400">
        <f t="shared" si="201"/>
        <v>65.875</v>
      </c>
    </row>
    <row r="793" spans="42:56" ht="15" x14ac:dyDescent="0.25">
      <c r="AP793" s="91"/>
      <c r="AQ793" s="91"/>
      <c r="AR793" s="91"/>
      <c r="AS793" s="214">
        <f t="shared" si="206"/>
        <v>56.5625</v>
      </c>
      <c r="AT793" s="214">
        <f t="shared" si="206"/>
        <v>60.9375</v>
      </c>
      <c r="AU793" s="135">
        <f t="shared" si="206"/>
        <v>77.9375</v>
      </c>
      <c r="AV793" s="91"/>
      <c r="AW793" s="91"/>
      <c r="AX793" s="130">
        <f t="shared" si="205"/>
        <v>59.9375</v>
      </c>
      <c r="AY793" s="91"/>
      <c r="AZ793" s="91"/>
      <c r="BA793" s="91"/>
      <c r="BB793" s="91"/>
      <c r="BC793" s="91"/>
      <c r="BD793" s="400">
        <f t="shared" si="201"/>
        <v>65.9375</v>
      </c>
    </row>
    <row r="794" spans="42:56" ht="15" x14ac:dyDescent="0.25">
      <c r="AP794" s="91"/>
      <c r="AQ794" s="91"/>
      <c r="AR794" s="91"/>
      <c r="AS794" s="214">
        <f t="shared" si="206"/>
        <v>56.625</v>
      </c>
      <c r="AT794" s="214">
        <f t="shared" si="206"/>
        <v>61</v>
      </c>
      <c r="AU794" s="135">
        <f t="shared" si="206"/>
        <v>78</v>
      </c>
      <c r="AV794" s="91"/>
      <c r="AW794" s="91"/>
      <c r="AX794" s="130">
        <f t="shared" si="205"/>
        <v>60</v>
      </c>
      <c r="AY794" s="91"/>
      <c r="AZ794" s="91"/>
      <c r="BA794" s="91"/>
      <c r="BB794" s="91"/>
      <c r="BC794" s="91"/>
      <c r="BD794" s="400">
        <f t="shared" si="201"/>
        <v>66</v>
      </c>
    </row>
    <row r="795" spans="42:56" ht="15" x14ac:dyDescent="0.25">
      <c r="AP795" s="91"/>
      <c r="AQ795" s="91"/>
      <c r="AR795" s="91"/>
      <c r="AS795" s="214">
        <f t="shared" ref="AS795:AU810" si="207">AS794+0.0625</f>
        <v>56.6875</v>
      </c>
      <c r="AT795" s="214">
        <f t="shared" si="207"/>
        <v>61.0625</v>
      </c>
      <c r="AU795" s="135">
        <f t="shared" si="207"/>
        <v>78.0625</v>
      </c>
      <c r="AV795" s="91"/>
      <c r="AW795" s="91"/>
      <c r="AX795" s="130">
        <f t="shared" si="205"/>
        <v>60.0625</v>
      </c>
      <c r="AY795" s="91"/>
      <c r="AZ795" s="91"/>
      <c r="BA795" s="91"/>
      <c r="BB795" s="91"/>
      <c r="BC795" s="91"/>
      <c r="BD795" s="400">
        <f t="shared" ref="BD795:BD858" si="208">BD794+0.0625</f>
        <v>66.0625</v>
      </c>
    </row>
    <row r="796" spans="42:56" ht="15" x14ac:dyDescent="0.25">
      <c r="AP796" s="91"/>
      <c r="AQ796" s="91"/>
      <c r="AR796" s="91"/>
      <c r="AS796" s="214">
        <f t="shared" si="207"/>
        <v>56.75</v>
      </c>
      <c r="AT796" s="214">
        <f t="shared" si="207"/>
        <v>61.125</v>
      </c>
      <c r="AU796" s="135">
        <f t="shared" si="207"/>
        <v>78.125</v>
      </c>
      <c r="AV796" s="91"/>
      <c r="AW796" s="91"/>
      <c r="AX796" s="130">
        <f t="shared" si="205"/>
        <v>60.125</v>
      </c>
      <c r="AY796" s="91"/>
      <c r="AZ796" s="91"/>
      <c r="BA796" s="91"/>
      <c r="BB796" s="91"/>
      <c r="BC796" s="91"/>
      <c r="BD796" s="400">
        <f t="shared" si="208"/>
        <v>66.125</v>
      </c>
    </row>
    <row r="797" spans="42:56" ht="15" x14ac:dyDescent="0.25">
      <c r="AP797" s="91"/>
      <c r="AQ797" s="91"/>
      <c r="AR797" s="91"/>
      <c r="AS797" s="214">
        <f t="shared" si="207"/>
        <v>56.8125</v>
      </c>
      <c r="AT797" s="214">
        <f t="shared" si="207"/>
        <v>61.1875</v>
      </c>
      <c r="AU797" s="135">
        <f t="shared" si="207"/>
        <v>78.1875</v>
      </c>
      <c r="AV797" s="91"/>
      <c r="AW797" s="91"/>
      <c r="AX797" s="130">
        <f t="shared" si="205"/>
        <v>60.1875</v>
      </c>
      <c r="AY797" s="91"/>
      <c r="AZ797" s="91"/>
      <c r="BA797" s="91"/>
      <c r="BB797" s="91"/>
      <c r="BC797" s="91"/>
      <c r="BD797" s="400">
        <f t="shared" si="208"/>
        <v>66.1875</v>
      </c>
    </row>
    <row r="798" spans="42:56" ht="15" x14ac:dyDescent="0.25">
      <c r="AP798" s="91"/>
      <c r="AQ798" s="91"/>
      <c r="AR798" s="91"/>
      <c r="AS798" s="214">
        <f t="shared" si="207"/>
        <v>56.875</v>
      </c>
      <c r="AT798" s="214">
        <f t="shared" si="207"/>
        <v>61.25</v>
      </c>
      <c r="AU798" s="135">
        <f t="shared" si="207"/>
        <v>78.25</v>
      </c>
      <c r="AV798" s="91"/>
      <c r="AW798" s="91"/>
      <c r="AX798" s="130">
        <f t="shared" si="205"/>
        <v>60.25</v>
      </c>
      <c r="AY798" s="91"/>
      <c r="AZ798" s="91"/>
      <c r="BA798" s="91"/>
      <c r="BB798" s="91"/>
      <c r="BC798" s="91"/>
      <c r="BD798" s="400">
        <f t="shared" si="208"/>
        <v>66.25</v>
      </c>
    </row>
    <row r="799" spans="42:56" ht="15" x14ac:dyDescent="0.25">
      <c r="AP799" s="91"/>
      <c r="AQ799" s="91"/>
      <c r="AR799" s="91"/>
      <c r="AS799" s="214">
        <f t="shared" si="207"/>
        <v>56.9375</v>
      </c>
      <c r="AT799" s="214">
        <f t="shared" si="207"/>
        <v>61.3125</v>
      </c>
      <c r="AU799" s="135">
        <f t="shared" si="207"/>
        <v>78.3125</v>
      </c>
      <c r="AV799" s="91"/>
      <c r="AW799" s="91"/>
      <c r="AX799" s="130">
        <f t="shared" si="205"/>
        <v>60.3125</v>
      </c>
      <c r="AY799" s="91"/>
      <c r="AZ799" s="91"/>
      <c r="BA799" s="91"/>
      <c r="BB799" s="91"/>
      <c r="BC799" s="91"/>
      <c r="BD799" s="400">
        <f t="shared" si="208"/>
        <v>66.3125</v>
      </c>
    </row>
    <row r="800" spans="42:56" ht="15" x14ac:dyDescent="0.25">
      <c r="AP800" s="91"/>
      <c r="AQ800" s="91"/>
      <c r="AR800" s="91"/>
      <c r="AS800" s="214">
        <f t="shared" si="207"/>
        <v>57</v>
      </c>
      <c r="AT800" s="214">
        <f t="shared" si="207"/>
        <v>61.375</v>
      </c>
      <c r="AU800" s="135">
        <f t="shared" si="207"/>
        <v>78.375</v>
      </c>
      <c r="AV800" s="91"/>
      <c r="AW800" s="91"/>
      <c r="AX800" s="130">
        <f t="shared" si="205"/>
        <v>60.375</v>
      </c>
      <c r="AY800" s="91"/>
      <c r="AZ800" s="91"/>
      <c r="BA800" s="91"/>
      <c r="BB800" s="91"/>
      <c r="BC800" s="91"/>
      <c r="BD800" s="400">
        <f t="shared" si="208"/>
        <v>66.375</v>
      </c>
    </row>
    <row r="801" spans="42:56" ht="15" x14ac:dyDescent="0.25">
      <c r="AP801" s="91"/>
      <c r="AQ801" s="91"/>
      <c r="AR801" s="91"/>
      <c r="AS801" s="214">
        <f t="shared" si="207"/>
        <v>57.0625</v>
      </c>
      <c r="AT801" s="214">
        <f t="shared" si="207"/>
        <v>61.4375</v>
      </c>
      <c r="AU801" s="135">
        <f t="shared" si="207"/>
        <v>78.4375</v>
      </c>
      <c r="AV801" s="91"/>
      <c r="AW801" s="91"/>
      <c r="AX801" s="130">
        <f t="shared" si="205"/>
        <v>60.4375</v>
      </c>
      <c r="AY801" s="91"/>
      <c r="AZ801" s="91"/>
      <c r="BA801" s="91"/>
      <c r="BB801" s="91"/>
      <c r="BC801" s="91"/>
      <c r="BD801" s="400">
        <f t="shared" si="208"/>
        <v>66.4375</v>
      </c>
    </row>
    <row r="802" spans="42:56" ht="15" x14ac:dyDescent="0.25">
      <c r="AP802" s="91"/>
      <c r="AQ802" s="91"/>
      <c r="AR802" s="91"/>
      <c r="AS802" s="214">
        <f t="shared" si="207"/>
        <v>57.125</v>
      </c>
      <c r="AT802" s="214">
        <f t="shared" si="207"/>
        <v>61.5</v>
      </c>
      <c r="AU802" s="135">
        <f t="shared" si="207"/>
        <v>78.5</v>
      </c>
      <c r="AV802" s="91"/>
      <c r="AW802" s="91"/>
      <c r="AX802" s="130">
        <f t="shared" si="205"/>
        <v>60.5</v>
      </c>
      <c r="AY802" s="91"/>
      <c r="AZ802" s="91"/>
      <c r="BA802" s="91"/>
      <c r="BB802" s="91"/>
      <c r="BC802" s="91"/>
      <c r="BD802" s="400">
        <f t="shared" si="208"/>
        <v>66.5</v>
      </c>
    </row>
    <row r="803" spans="42:56" ht="15" x14ac:dyDescent="0.25">
      <c r="AP803" s="91"/>
      <c r="AQ803" s="91"/>
      <c r="AR803" s="91"/>
      <c r="AS803" s="214">
        <f t="shared" si="207"/>
        <v>57.1875</v>
      </c>
      <c r="AT803" s="214">
        <f t="shared" si="207"/>
        <v>61.5625</v>
      </c>
      <c r="AU803" s="135">
        <f t="shared" si="207"/>
        <v>78.5625</v>
      </c>
      <c r="AV803" s="91"/>
      <c r="AW803" s="91"/>
      <c r="AX803" s="130">
        <f t="shared" si="205"/>
        <v>60.5625</v>
      </c>
      <c r="AY803" s="91"/>
      <c r="AZ803" s="91"/>
      <c r="BA803" s="91"/>
      <c r="BB803" s="91"/>
      <c r="BC803" s="91"/>
      <c r="BD803" s="400">
        <f t="shared" si="208"/>
        <v>66.5625</v>
      </c>
    </row>
    <row r="804" spans="42:56" ht="15" x14ac:dyDescent="0.25">
      <c r="AP804" s="91"/>
      <c r="AQ804" s="91"/>
      <c r="AR804" s="91"/>
      <c r="AS804" s="214">
        <f t="shared" si="207"/>
        <v>57.25</v>
      </c>
      <c r="AT804" s="214">
        <f t="shared" si="207"/>
        <v>61.625</v>
      </c>
      <c r="AU804" s="135">
        <f t="shared" si="207"/>
        <v>78.625</v>
      </c>
      <c r="AV804" s="91"/>
      <c r="AW804" s="91"/>
      <c r="AX804" s="130">
        <f t="shared" si="205"/>
        <v>60.625</v>
      </c>
      <c r="AY804" s="91"/>
      <c r="AZ804" s="91"/>
      <c r="BA804" s="91"/>
      <c r="BB804" s="91"/>
      <c r="BC804" s="91"/>
      <c r="BD804" s="400">
        <f t="shared" si="208"/>
        <v>66.625</v>
      </c>
    </row>
    <row r="805" spans="42:56" ht="15" x14ac:dyDescent="0.25">
      <c r="AP805" s="91"/>
      <c r="AQ805" s="91"/>
      <c r="AR805" s="91"/>
      <c r="AS805" s="214">
        <f t="shared" si="207"/>
        <v>57.3125</v>
      </c>
      <c r="AT805" s="214">
        <f t="shared" si="207"/>
        <v>61.6875</v>
      </c>
      <c r="AU805" s="135">
        <f t="shared" si="207"/>
        <v>78.6875</v>
      </c>
      <c r="AV805" s="91"/>
      <c r="AW805" s="91"/>
      <c r="AX805" s="130">
        <f t="shared" si="205"/>
        <v>60.6875</v>
      </c>
      <c r="AY805" s="91"/>
      <c r="AZ805" s="91"/>
      <c r="BA805" s="91"/>
      <c r="BB805" s="91"/>
      <c r="BC805" s="91"/>
      <c r="BD805" s="400">
        <f t="shared" si="208"/>
        <v>66.6875</v>
      </c>
    </row>
    <row r="806" spans="42:56" ht="15" x14ac:dyDescent="0.25">
      <c r="AP806" s="91"/>
      <c r="AQ806" s="91"/>
      <c r="AR806" s="91"/>
      <c r="AS806" s="214">
        <f t="shared" si="207"/>
        <v>57.375</v>
      </c>
      <c r="AT806" s="214">
        <f t="shared" si="207"/>
        <v>61.75</v>
      </c>
      <c r="AU806" s="135">
        <f t="shared" si="207"/>
        <v>78.75</v>
      </c>
      <c r="AV806" s="91"/>
      <c r="AW806" s="91"/>
      <c r="AX806" s="130">
        <f t="shared" si="205"/>
        <v>60.75</v>
      </c>
      <c r="AY806" s="91"/>
      <c r="AZ806" s="91"/>
      <c r="BA806" s="91"/>
      <c r="BB806" s="91"/>
      <c r="BC806" s="91"/>
      <c r="BD806" s="400">
        <f t="shared" si="208"/>
        <v>66.75</v>
      </c>
    </row>
    <row r="807" spans="42:56" ht="15" x14ac:dyDescent="0.25">
      <c r="AP807" s="91"/>
      <c r="AQ807" s="91"/>
      <c r="AR807" s="91"/>
      <c r="AS807" s="214">
        <f t="shared" si="207"/>
        <v>57.4375</v>
      </c>
      <c r="AT807" s="214">
        <f t="shared" si="207"/>
        <v>61.8125</v>
      </c>
      <c r="AU807" s="135">
        <f t="shared" si="207"/>
        <v>78.8125</v>
      </c>
      <c r="AV807" s="91"/>
      <c r="AW807" s="91"/>
      <c r="AX807" s="130">
        <f t="shared" si="205"/>
        <v>60.8125</v>
      </c>
      <c r="AY807" s="91"/>
      <c r="AZ807" s="91"/>
      <c r="BA807" s="91"/>
      <c r="BB807" s="91"/>
      <c r="BC807" s="91"/>
      <c r="BD807" s="400">
        <f t="shared" si="208"/>
        <v>66.8125</v>
      </c>
    </row>
    <row r="808" spans="42:56" ht="15" x14ac:dyDescent="0.25">
      <c r="AP808" s="91"/>
      <c r="AQ808" s="91"/>
      <c r="AR808" s="91"/>
      <c r="AS808" s="214">
        <f t="shared" si="207"/>
        <v>57.5</v>
      </c>
      <c r="AT808" s="214">
        <f t="shared" si="207"/>
        <v>61.875</v>
      </c>
      <c r="AU808" s="135">
        <f t="shared" si="207"/>
        <v>78.875</v>
      </c>
      <c r="AV808" s="91"/>
      <c r="AW808" s="91"/>
      <c r="AX808" s="130">
        <f t="shared" si="205"/>
        <v>60.875</v>
      </c>
      <c r="AY808" s="91"/>
      <c r="AZ808" s="91"/>
      <c r="BA808" s="91"/>
      <c r="BB808" s="91"/>
      <c r="BC808" s="91"/>
      <c r="BD808" s="400">
        <f t="shared" si="208"/>
        <v>66.875</v>
      </c>
    </row>
    <row r="809" spans="42:56" ht="15" x14ac:dyDescent="0.25">
      <c r="AP809" s="91"/>
      <c r="AQ809" s="91"/>
      <c r="AR809" s="91"/>
      <c r="AS809" s="214">
        <f t="shared" si="207"/>
        <v>57.5625</v>
      </c>
      <c r="AT809" s="214">
        <f t="shared" si="207"/>
        <v>61.9375</v>
      </c>
      <c r="AU809" s="135">
        <f t="shared" si="207"/>
        <v>78.9375</v>
      </c>
      <c r="AV809" s="91"/>
      <c r="AW809" s="91"/>
      <c r="AX809" s="130">
        <f t="shared" si="205"/>
        <v>60.9375</v>
      </c>
      <c r="AY809" s="91"/>
      <c r="AZ809" s="91"/>
      <c r="BA809" s="91"/>
      <c r="BB809" s="91"/>
      <c r="BC809" s="91"/>
      <c r="BD809" s="400">
        <f t="shared" si="208"/>
        <v>66.9375</v>
      </c>
    </row>
    <row r="810" spans="42:56" ht="15" x14ac:dyDescent="0.25">
      <c r="AP810" s="91"/>
      <c r="AQ810" s="91"/>
      <c r="AR810" s="91"/>
      <c r="AS810" s="214">
        <f t="shared" si="207"/>
        <v>57.625</v>
      </c>
      <c r="AT810" s="214">
        <f t="shared" si="207"/>
        <v>62</v>
      </c>
      <c r="AU810" s="135">
        <f t="shared" si="207"/>
        <v>79</v>
      </c>
      <c r="AV810" s="91"/>
      <c r="AW810" s="91"/>
      <c r="AX810" s="130">
        <f t="shared" si="205"/>
        <v>61</v>
      </c>
      <c r="AY810" s="91"/>
      <c r="AZ810" s="91"/>
      <c r="BA810" s="91"/>
      <c r="BB810" s="91"/>
      <c r="BC810" s="91"/>
      <c r="BD810" s="400">
        <f t="shared" si="208"/>
        <v>67</v>
      </c>
    </row>
    <row r="811" spans="42:56" ht="15" x14ac:dyDescent="0.25">
      <c r="AP811" s="91"/>
      <c r="AQ811" s="91"/>
      <c r="AR811" s="91"/>
      <c r="AS811" s="214">
        <f t="shared" ref="AS811:AU826" si="209">AS810+0.0625</f>
        <v>57.6875</v>
      </c>
      <c r="AT811" s="214">
        <f t="shared" si="209"/>
        <v>62.0625</v>
      </c>
      <c r="AU811" s="135">
        <f t="shared" si="209"/>
        <v>79.0625</v>
      </c>
      <c r="AV811" s="91"/>
      <c r="AW811" s="91"/>
      <c r="AX811" s="130">
        <f t="shared" si="205"/>
        <v>61.0625</v>
      </c>
      <c r="AY811" s="91"/>
      <c r="AZ811" s="91"/>
      <c r="BA811" s="91"/>
      <c r="BB811" s="91"/>
      <c r="BC811" s="91"/>
      <c r="BD811" s="400">
        <f t="shared" si="208"/>
        <v>67.0625</v>
      </c>
    </row>
    <row r="812" spans="42:56" ht="15" x14ac:dyDescent="0.25">
      <c r="AP812" s="91"/>
      <c r="AQ812" s="91"/>
      <c r="AR812" s="91"/>
      <c r="AS812" s="214">
        <f t="shared" si="209"/>
        <v>57.75</v>
      </c>
      <c r="AT812" s="214">
        <f t="shared" si="209"/>
        <v>62.125</v>
      </c>
      <c r="AU812" s="135">
        <f t="shared" si="209"/>
        <v>79.125</v>
      </c>
      <c r="AV812" s="91"/>
      <c r="AW812" s="91"/>
      <c r="AX812" s="130">
        <f t="shared" si="205"/>
        <v>61.125</v>
      </c>
      <c r="AY812" s="91"/>
      <c r="AZ812" s="91"/>
      <c r="BA812" s="91"/>
      <c r="BB812" s="91"/>
      <c r="BC812" s="91"/>
      <c r="BD812" s="400">
        <f t="shared" si="208"/>
        <v>67.125</v>
      </c>
    </row>
    <row r="813" spans="42:56" ht="15" x14ac:dyDescent="0.25">
      <c r="AP813" s="91"/>
      <c r="AQ813" s="91"/>
      <c r="AR813" s="91"/>
      <c r="AS813" s="214">
        <f t="shared" si="209"/>
        <v>57.8125</v>
      </c>
      <c r="AT813" s="214">
        <f t="shared" si="209"/>
        <v>62.1875</v>
      </c>
      <c r="AU813" s="135">
        <f t="shared" si="209"/>
        <v>79.1875</v>
      </c>
      <c r="AV813" s="91"/>
      <c r="AW813" s="91"/>
      <c r="AX813" s="130">
        <f t="shared" si="205"/>
        <v>61.1875</v>
      </c>
      <c r="AY813" s="91"/>
      <c r="AZ813" s="91"/>
      <c r="BA813" s="91"/>
      <c r="BB813" s="91"/>
      <c r="BC813" s="91"/>
      <c r="BD813" s="400">
        <f t="shared" si="208"/>
        <v>67.1875</v>
      </c>
    </row>
    <row r="814" spans="42:56" ht="15" x14ac:dyDescent="0.25">
      <c r="AP814" s="91"/>
      <c r="AQ814" s="91"/>
      <c r="AR814" s="91"/>
      <c r="AS814" s="214">
        <f t="shared" si="209"/>
        <v>57.875</v>
      </c>
      <c r="AT814" s="214">
        <f t="shared" si="209"/>
        <v>62.25</v>
      </c>
      <c r="AU814" s="135">
        <f t="shared" si="209"/>
        <v>79.25</v>
      </c>
      <c r="AV814" s="91"/>
      <c r="AW814" s="91"/>
      <c r="AX814" s="130">
        <f t="shared" si="205"/>
        <v>61.25</v>
      </c>
      <c r="AY814" s="91"/>
      <c r="AZ814" s="91"/>
      <c r="BA814" s="91"/>
      <c r="BB814" s="91"/>
      <c r="BC814" s="91"/>
      <c r="BD814" s="400">
        <f t="shared" si="208"/>
        <v>67.25</v>
      </c>
    </row>
    <row r="815" spans="42:56" ht="15" x14ac:dyDescent="0.25">
      <c r="AP815" s="91"/>
      <c r="AQ815" s="91"/>
      <c r="AR815" s="91"/>
      <c r="AS815" s="214">
        <f t="shared" si="209"/>
        <v>57.9375</v>
      </c>
      <c r="AT815" s="214">
        <f t="shared" si="209"/>
        <v>62.3125</v>
      </c>
      <c r="AU815" s="135">
        <f t="shared" si="209"/>
        <v>79.3125</v>
      </c>
      <c r="AV815" s="91"/>
      <c r="AW815" s="91"/>
      <c r="AX815" s="130">
        <f t="shared" si="205"/>
        <v>61.3125</v>
      </c>
      <c r="AY815" s="91"/>
      <c r="AZ815" s="91"/>
      <c r="BA815" s="91"/>
      <c r="BB815" s="91"/>
      <c r="BC815" s="91"/>
      <c r="BD815" s="400">
        <f t="shared" si="208"/>
        <v>67.3125</v>
      </c>
    </row>
    <row r="816" spans="42:56" ht="15" x14ac:dyDescent="0.25">
      <c r="AP816" s="91"/>
      <c r="AQ816" s="91"/>
      <c r="AR816" s="91"/>
      <c r="AS816" s="214">
        <f t="shared" si="209"/>
        <v>58</v>
      </c>
      <c r="AT816" s="214">
        <f t="shared" si="209"/>
        <v>62.375</v>
      </c>
      <c r="AU816" s="135">
        <f t="shared" si="209"/>
        <v>79.375</v>
      </c>
      <c r="AV816" s="91"/>
      <c r="AW816" s="91"/>
      <c r="AX816" s="130">
        <f t="shared" si="205"/>
        <v>61.375</v>
      </c>
      <c r="AY816" s="91"/>
      <c r="AZ816" s="91"/>
      <c r="BA816" s="91"/>
      <c r="BB816" s="91"/>
      <c r="BC816" s="91"/>
      <c r="BD816" s="400">
        <f t="shared" si="208"/>
        <v>67.375</v>
      </c>
    </row>
    <row r="817" spans="42:56" ht="15" x14ac:dyDescent="0.25">
      <c r="AP817" s="91"/>
      <c r="AQ817" s="91"/>
      <c r="AR817" s="91"/>
      <c r="AS817" s="214">
        <f t="shared" si="209"/>
        <v>58.0625</v>
      </c>
      <c r="AT817" s="214">
        <f t="shared" si="209"/>
        <v>62.4375</v>
      </c>
      <c r="AU817" s="135">
        <f t="shared" si="209"/>
        <v>79.4375</v>
      </c>
      <c r="AV817" s="91"/>
      <c r="AW817" s="91"/>
      <c r="AX817" s="130">
        <f t="shared" si="205"/>
        <v>61.4375</v>
      </c>
      <c r="AY817" s="91"/>
      <c r="AZ817" s="91"/>
      <c r="BA817" s="91"/>
      <c r="BB817" s="91"/>
      <c r="BC817" s="91"/>
      <c r="BD817" s="400">
        <f t="shared" si="208"/>
        <v>67.4375</v>
      </c>
    </row>
    <row r="818" spans="42:56" ht="15" x14ac:dyDescent="0.25">
      <c r="AP818" s="91"/>
      <c r="AQ818" s="91"/>
      <c r="AR818" s="91"/>
      <c r="AS818" s="214">
        <f t="shared" si="209"/>
        <v>58.125</v>
      </c>
      <c r="AT818" s="214">
        <f t="shared" si="209"/>
        <v>62.5</v>
      </c>
      <c r="AU818" s="135">
        <f t="shared" si="209"/>
        <v>79.5</v>
      </c>
      <c r="AV818" s="91"/>
      <c r="AW818" s="91"/>
      <c r="AX818" s="130">
        <f t="shared" si="205"/>
        <v>61.5</v>
      </c>
      <c r="AY818" s="91"/>
      <c r="AZ818" s="91"/>
      <c r="BA818" s="91"/>
      <c r="BB818" s="91"/>
      <c r="BC818" s="91"/>
      <c r="BD818" s="400">
        <f t="shared" si="208"/>
        <v>67.5</v>
      </c>
    </row>
    <row r="819" spans="42:56" ht="15" x14ac:dyDescent="0.25">
      <c r="AP819" s="91"/>
      <c r="AQ819" s="91"/>
      <c r="AR819" s="91"/>
      <c r="AS819" s="214">
        <f t="shared" si="209"/>
        <v>58.1875</v>
      </c>
      <c r="AT819" s="214">
        <f t="shared" si="209"/>
        <v>62.5625</v>
      </c>
      <c r="AU819" s="135">
        <f t="shared" si="209"/>
        <v>79.5625</v>
      </c>
      <c r="AV819" s="91"/>
      <c r="AW819" s="91"/>
      <c r="AX819" s="130">
        <f t="shared" si="205"/>
        <v>61.5625</v>
      </c>
      <c r="AY819" s="91"/>
      <c r="AZ819" s="91"/>
      <c r="BA819" s="91"/>
      <c r="BB819" s="91"/>
      <c r="BC819" s="91"/>
      <c r="BD819" s="400">
        <f t="shared" si="208"/>
        <v>67.5625</v>
      </c>
    </row>
    <row r="820" spans="42:56" ht="15" x14ac:dyDescent="0.25">
      <c r="AP820" s="91"/>
      <c r="AQ820" s="91"/>
      <c r="AR820" s="91"/>
      <c r="AS820" s="214">
        <f t="shared" si="209"/>
        <v>58.25</v>
      </c>
      <c r="AT820" s="214">
        <f t="shared" si="209"/>
        <v>62.625</v>
      </c>
      <c r="AU820" s="135">
        <f t="shared" si="209"/>
        <v>79.625</v>
      </c>
      <c r="AV820" s="91"/>
      <c r="AW820" s="91"/>
      <c r="AX820" s="130">
        <f t="shared" si="205"/>
        <v>61.625</v>
      </c>
      <c r="AY820" s="91"/>
      <c r="AZ820" s="91"/>
      <c r="BA820" s="91"/>
      <c r="BB820" s="91"/>
      <c r="BC820" s="91"/>
      <c r="BD820" s="400">
        <f t="shared" si="208"/>
        <v>67.625</v>
      </c>
    </row>
    <row r="821" spans="42:56" ht="15" x14ac:dyDescent="0.25">
      <c r="AP821" s="91"/>
      <c r="AQ821" s="91"/>
      <c r="AR821" s="91"/>
      <c r="AS821" s="214">
        <f t="shared" si="209"/>
        <v>58.3125</v>
      </c>
      <c r="AT821" s="214">
        <f t="shared" si="209"/>
        <v>62.6875</v>
      </c>
      <c r="AU821" s="135">
        <f t="shared" si="209"/>
        <v>79.6875</v>
      </c>
      <c r="AV821" s="91"/>
      <c r="AW821" s="91"/>
      <c r="AX821" s="130">
        <f t="shared" si="205"/>
        <v>61.6875</v>
      </c>
      <c r="AY821" s="91"/>
      <c r="AZ821" s="91"/>
      <c r="BA821" s="91"/>
      <c r="BB821" s="91"/>
      <c r="BC821" s="91"/>
      <c r="BD821" s="400">
        <f t="shared" si="208"/>
        <v>67.6875</v>
      </c>
    </row>
    <row r="822" spans="42:56" ht="15" x14ac:dyDescent="0.25">
      <c r="AP822" s="91"/>
      <c r="AQ822" s="91"/>
      <c r="AR822" s="91"/>
      <c r="AS822" s="214">
        <f t="shared" si="209"/>
        <v>58.375</v>
      </c>
      <c r="AT822" s="214">
        <f t="shared" si="209"/>
        <v>62.75</v>
      </c>
      <c r="AU822" s="135">
        <f t="shared" si="209"/>
        <v>79.75</v>
      </c>
      <c r="AV822" s="91"/>
      <c r="AW822" s="91"/>
      <c r="AX822" s="130">
        <f t="shared" si="205"/>
        <v>61.75</v>
      </c>
      <c r="AY822" s="91"/>
      <c r="AZ822" s="91"/>
      <c r="BA822" s="91"/>
      <c r="BB822" s="91"/>
      <c r="BC822" s="91"/>
      <c r="BD822" s="400">
        <f t="shared" si="208"/>
        <v>67.75</v>
      </c>
    </row>
    <row r="823" spans="42:56" ht="15" x14ac:dyDescent="0.25">
      <c r="AP823" s="91"/>
      <c r="AQ823" s="91"/>
      <c r="AR823" s="91"/>
      <c r="AS823" s="214">
        <f t="shared" si="209"/>
        <v>58.4375</v>
      </c>
      <c r="AT823" s="214">
        <f t="shared" si="209"/>
        <v>62.8125</v>
      </c>
      <c r="AU823" s="135">
        <f t="shared" si="209"/>
        <v>79.8125</v>
      </c>
      <c r="AV823" s="91"/>
      <c r="AW823" s="91"/>
      <c r="AX823" s="130">
        <f t="shared" si="205"/>
        <v>61.8125</v>
      </c>
      <c r="AY823" s="91"/>
      <c r="AZ823" s="91"/>
      <c r="BA823" s="91"/>
      <c r="BB823" s="91"/>
      <c r="BC823" s="91"/>
      <c r="BD823" s="400">
        <f t="shared" si="208"/>
        <v>67.8125</v>
      </c>
    </row>
    <row r="824" spans="42:56" ht="15" x14ac:dyDescent="0.25">
      <c r="AP824" s="91"/>
      <c r="AQ824" s="91"/>
      <c r="AR824" s="91"/>
      <c r="AS824" s="214">
        <f t="shared" si="209"/>
        <v>58.5</v>
      </c>
      <c r="AT824" s="214">
        <f t="shared" si="209"/>
        <v>62.875</v>
      </c>
      <c r="AU824" s="135">
        <f t="shared" si="209"/>
        <v>79.875</v>
      </c>
      <c r="AV824" s="91"/>
      <c r="AW824" s="91"/>
      <c r="AX824" s="130">
        <f t="shared" si="205"/>
        <v>61.875</v>
      </c>
      <c r="AY824" s="91"/>
      <c r="AZ824" s="91"/>
      <c r="BA824" s="91"/>
      <c r="BB824" s="91"/>
      <c r="BC824" s="91"/>
      <c r="BD824" s="400">
        <f t="shared" si="208"/>
        <v>67.875</v>
      </c>
    </row>
    <row r="825" spans="42:56" ht="15" x14ac:dyDescent="0.25">
      <c r="AP825" s="91"/>
      <c r="AQ825" s="91"/>
      <c r="AR825" s="91"/>
      <c r="AS825" s="214">
        <f t="shared" si="209"/>
        <v>58.5625</v>
      </c>
      <c r="AT825" s="214">
        <f t="shared" si="209"/>
        <v>62.9375</v>
      </c>
      <c r="AU825" s="135">
        <f t="shared" si="209"/>
        <v>79.9375</v>
      </c>
      <c r="AV825" s="91"/>
      <c r="AW825" s="91"/>
      <c r="AX825" s="130">
        <f t="shared" si="205"/>
        <v>61.9375</v>
      </c>
      <c r="AY825" s="91"/>
      <c r="AZ825" s="91"/>
      <c r="BA825" s="91"/>
      <c r="BB825" s="91"/>
      <c r="BC825" s="91"/>
      <c r="BD825" s="400">
        <f t="shared" si="208"/>
        <v>67.9375</v>
      </c>
    </row>
    <row r="826" spans="42:56" ht="15" x14ac:dyDescent="0.25">
      <c r="AP826" s="91"/>
      <c r="AQ826" s="91"/>
      <c r="AR826" s="91"/>
      <c r="AS826" s="214">
        <f t="shared" si="209"/>
        <v>58.625</v>
      </c>
      <c r="AT826" s="214">
        <f t="shared" si="209"/>
        <v>63</v>
      </c>
      <c r="AU826" s="135">
        <f t="shared" si="209"/>
        <v>80</v>
      </c>
      <c r="AV826" s="91"/>
      <c r="AW826" s="91"/>
      <c r="AX826" s="130">
        <f t="shared" si="205"/>
        <v>62</v>
      </c>
      <c r="AY826" s="91"/>
      <c r="AZ826" s="91"/>
      <c r="BA826" s="91"/>
      <c r="BB826" s="91"/>
      <c r="BC826" s="91"/>
      <c r="BD826" s="400">
        <f t="shared" si="208"/>
        <v>68</v>
      </c>
    </row>
    <row r="827" spans="42:56" ht="15" x14ac:dyDescent="0.25">
      <c r="AP827" s="91"/>
      <c r="AQ827" s="91"/>
      <c r="AR827" s="91"/>
      <c r="AS827" s="214">
        <f t="shared" ref="AS827:AT842" si="210">AS826+0.0625</f>
        <v>58.6875</v>
      </c>
      <c r="AT827" s="214">
        <f t="shared" si="210"/>
        <v>63.0625</v>
      </c>
      <c r="AU827" s="91"/>
      <c r="AV827" s="91"/>
      <c r="AW827" s="91"/>
      <c r="AX827" s="130">
        <f t="shared" ref="AX827:AX890" si="211">AX826+0.0625</f>
        <v>62.0625</v>
      </c>
      <c r="AY827" s="91"/>
      <c r="AZ827" s="91"/>
      <c r="BA827" s="91"/>
      <c r="BB827" s="91"/>
      <c r="BC827" s="91"/>
      <c r="BD827" s="400">
        <f t="shared" si="208"/>
        <v>68.0625</v>
      </c>
    </row>
    <row r="828" spans="42:56" ht="15" x14ac:dyDescent="0.25">
      <c r="AP828" s="91"/>
      <c r="AQ828" s="91"/>
      <c r="AR828" s="91"/>
      <c r="AS828" s="214">
        <f t="shared" si="210"/>
        <v>58.75</v>
      </c>
      <c r="AT828" s="214">
        <f t="shared" si="210"/>
        <v>63.125</v>
      </c>
      <c r="AU828" s="91"/>
      <c r="AV828" s="91"/>
      <c r="AW828" s="91"/>
      <c r="AX828" s="130">
        <f t="shared" si="211"/>
        <v>62.125</v>
      </c>
      <c r="AY828" s="91"/>
      <c r="AZ828" s="91"/>
      <c r="BA828" s="91"/>
      <c r="BB828" s="91"/>
      <c r="BC828" s="91"/>
      <c r="BD828" s="400">
        <f t="shared" si="208"/>
        <v>68.125</v>
      </c>
    </row>
    <row r="829" spans="42:56" ht="15" x14ac:dyDescent="0.25">
      <c r="AP829" s="91"/>
      <c r="AQ829" s="91"/>
      <c r="AR829" s="91"/>
      <c r="AS829" s="214">
        <f t="shared" si="210"/>
        <v>58.8125</v>
      </c>
      <c r="AT829" s="214">
        <f t="shared" si="210"/>
        <v>63.1875</v>
      </c>
      <c r="AU829" s="91"/>
      <c r="AV829" s="91"/>
      <c r="AW829" s="91"/>
      <c r="AX829" s="130">
        <f t="shared" si="211"/>
        <v>62.1875</v>
      </c>
      <c r="AY829" s="91"/>
      <c r="AZ829" s="91"/>
      <c r="BA829" s="91"/>
      <c r="BB829" s="91"/>
      <c r="BC829" s="91"/>
      <c r="BD829" s="400">
        <f t="shared" si="208"/>
        <v>68.1875</v>
      </c>
    </row>
    <row r="830" spans="42:56" ht="15" x14ac:dyDescent="0.25">
      <c r="AP830" s="91"/>
      <c r="AQ830" s="91"/>
      <c r="AR830" s="91"/>
      <c r="AS830" s="214">
        <f t="shared" si="210"/>
        <v>58.875</v>
      </c>
      <c r="AT830" s="214">
        <f t="shared" si="210"/>
        <v>63.25</v>
      </c>
      <c r="AU830" s="91"/>
      <c r="AV830" s="91"/>
      <c r="AW830" s="91"/>
      <c r="AX830" s="130">
        <f t="shared" si="211"/>
        <v>62.25</v>
      </c>
      <c r="AY830" s="91"/>
      <c r="AZ830" s="91"/>
      <c r="BA830" s="91"/>
      <c r="BB830" s="91"/>
      <c r="BC830" s="91"/>
      <c r="BD830" s="400">
        <f t="shared" si="208"/>
        <v>68.25</v>
      </c>
    </row>
    <row r="831" spans="42:56" ht="15" x14ac:dyDescent="0.25">
      <c r="AP831" s="91"/>
      <c r="AQ831" s="91"/>
      <c r="AR831" s="91"/>
      <c r="AS831" s="214">
        <f t="shared" si="210"/>
        <v>58.9375</v>
      </c>
      <c r="AT831" s="214">
        <f t="shared" si="210"/>
        <v>63.3125</v>
      </c>
      <c r="AU831" s="91"/>
      <c r="AV831" s="91"/>
      <c r="AW831" s="91"/>
      <c r="AX831" s="130">
        <f t="shared" si="211"/>
        <v>62.3125</v>
      </c>
      <c r="AY831" s="91"/>
      <c r="AZ831" s="91"/>
      <c r="BA831" s="91"/>
      <c r="BB831" s="91"/>
      <c r="BC831" s="91"/>
      <c r="BD831" s="400">
        <f t="shared" si="208"/>
        <v>68.3125</v>
      </c>
    </row>
    <row r="832" spans="42:56" ht="15" x14ac:dyDescent="0.25">
      <c r="AP832" s="91"/>
      <c r="AQ832" s="91"/>
      <c r="AR832" s="91"/>
      <c r="AS832" s="214">
        <f t="shared" si="210"/>
        <v>59</v>
      </c>
      <c r="AT832" s="214">
        <f t="shared" si="210"/>
        <v>63.375</v>
      </c>
      <c r="AU832" s="91"/>
      <c r="AV832" s="91"/>
      <c r="AW832" s="91"/>
      <c r="AX832" s="130">
        <f t="shared" si="211"/>
        <v>62.375</v>
      </c>
      <c r="AY832" s="91"/>
      <c r="AZ832" s="91"/>
      <c r="BA832" s="91"/>
      <c r="BB832" s="91"/>
      <c r="BC832" s="91"/>
      <c r="BD832" s="400">
        <f t="shared" si="208"/>
        <v>68.375</v>
      </c>
    </row>
    <row r="833" spans="42:56" ht="15" x14ac:dyDescent="0.25">
      <c r="AP833" s="91"/>
      <c r="AQ833" s="91"/>
      <c r="AR833" s="91"/>
      <c r="AS833" s="214">
        <f t="shared" si="210"/>
        <v>59.0625</v>
      </c>
      <c r="AT833" s="214">
        <f t="shared" si="210"/>
        <v>63.4375</v>
      </c>
      <c r="AU833" s="91"/>
      <c r="AV833" s="91"/>
      <c r="AW833" s="91"/>
      <c r="AX833" s="130">
        <f t="shared" si="211"/>
        <v>62.4375</v>
      </c>
      <c r="AY833" s="91"/>
      <c r="AZ833" s="91"/>
      <c r="BA833" s="91"/>
      <c r="BB833" s="91"/>
      <c r="BC833" s="91"/>
      <c r="BD833" s="400">
        <f t="shared" si="208"/>
        <v>68.4375</v>
      </c>
    </row>
    <row r="834" spans="42:56" ht="15" x14ac:dyDescent="0.25">
      <c r="AP834" s="91"/>
      <c r="AQ834" s="91"/>
      <c r="AR834" s="91"/>
      <c r="AS834" s="214">
        <f t="shared" si="210"/>
        <v>59.125</v>
      </c>
      <c r="AT834" s="214">
        <f t="shared" si="210"/>
        <v>63.5</v>
      </c>
      <c r="AU834" s="91"/>
      <c r="AV834" s="91"/>
      <c r="AW834" s="91"/>
      <c r="AX834" s="130">
        <f t="shared" si="211"/>
        <v>62.5</v>
      </c>
      <c r="AY834" s="91"/>
      <c r="AZ834" s="91"/>
      <c r="BA834" s="91"/>
      <c r="BB834" s="91"/>
      <c r="BC834" s="91"/>
      <c r="BD834" s="400">
        <f t="shared" si="208"/>
        <v>68.5</v>
      </c>
    </row>
    <row r="835" spans="42:56" ht="15" x14ac:dyDescent="0.25">
      <c r="AP835" s="91"/>
      <c r="AQ835" s="91"/>
      <c r="AR835" s="91"/>
      <c r="AS835" s="214">
        <f t="shared" si="210"/>
        <v>59.1875</v>
      </c>
      <c r="AT835" s="214">
        <f t="shared" si="210"/>
        <v>63.5625</v>
      </c>
      <c r="AU835" s="91"/>
      <c r="AV835" s="91"/>
      <c r="AW835" s="91"/>
      <c r="AX835" s="130">
        <f t="shared" si="211"/>
        <v>62.5625</v>
      </c>
      <c r="AY835" s="91"/>
      <c r="AZ835" s="91"/>
      <c r="BA835" s="91"/>
      <c r="BB835" s="91"/>
      <c r="BC835" s="91"/>
      <c r="BD835" s="400">
        <f t="shared" si="208"/>
        <v>68.5625</v>
      </c>
    </row>
    <row r="836" spans="42:56" ht="15" x14ac:dyDescent="0.25">
      <c r="AP836" s="91"/>
      <c r="AQ836" s="91"/>
      <c r="AR836" s="91"/>
      <c r="AS836" s="214">
        <f t="shared" si="210"/>
        <v>59.25</v>
      </c>
      <c r="AT836" s="214">
        <f t="shared" si="210"/>
        <v>63.625</v>
      </c>
      <c r="AU836" s="91"/>
      <c r="AV836" s="91"/>
      <c r="AW836" s="91"/>
      <c r="AX836" s="130">
        <f t="shared" si="211"/>
        <v>62.625</v>
      </c>
      <c r="AY836" s="91"/>
      <c r="AZ836" s="91"/>
      <c r="BA836" s="91"/>
      <c r="BB836" s="91"/>
      <c r="BC836" s="91"/>
      <c r="BD836" s="400">
        <f t="shared" si="208"/>
        <v>68.625</v>
      </c>
    </row>
    <row r="837" spans="42:56" ht="15" x14ac:dyDescent="0.25">
      <c r="AP837" s="91"/>
      <c r="AQ837" s="91"/>
      <c r="AR837" s="91"/>
      <c r="AS837" s="214">
        <f t="shared" si="210"/>
        <v>59.3125</v>
      </c>
      <c r="AT837" s="214">
        <f t="shared" si="210"/>
        <v>63.6875</v>
      </c>
      <c r="AU837" s="91"/>
      <c r="AV837" s="91"/>
      <c r="AW837" s="91"/>
      <c r="AX837" s="130">
        <f t="shared" si="211"/>
        <v>62.6875</v>
      </c>
      <c r="AY837" s="91"/>
      <c r="AZ837" s="91"/>
      <c r="BA837" s="91"/>
      <c r="BB837" s="91"/>
      <c r="BC837" s="91"/>
      <c r="BD837" s="400">
        <f t="shared" si="208"/>
        <v>68.6875</v>
      </c>
    </row>
    <row r="838" spans="42:56" ht="15" x14ac:dyDescent="0.25">
      <c r="AP838" s="91"/>
      <c r="AQ838" s="91"/>
      <c r="AR838" s="91"/>
      <c r="AS838" s="214">
        <f t="shared" si="210"/>
        <v>59.375</v>
      </c>
      <c r="AT838" s="214">
        <f t="shared" si="210"/>
        <v>63.75</v>
      </c>
      <c r="AU838" s="91"/>
      <c r="AV838" s="91"/>
      <c r="AW838" s="91"/>
      <c r="AX838" s="130">
        <f t="shared" si="211"/>
        <v>62.75</v>
      </c>
      <c r="AY838" s="91"/>
      <c r="AZ838" s="91"/>
      <c r="BA838" s="91"/>
      <c r="BB838" s="91"/>
      <c r="BC838" s="91"/>
      <c r="BD838" s="400">
        <f t="shared" si="208"/>
        <v>68.75</v>
      </c>
    </row>
    <row r="839" spans="42:56" ht="15" x14ac:dyDescent="0.25">
      <c r="AP839" s="91"/>
      <c r="AQ839" s="91"/>
      <c r="AR839" s="91"/>
      <c r="AS839" s="214">
        <f t="shared" si="210"/>
        <v>59.4375</v>
      </c>
      <c r="AT839" s="214">
        <f t="shared" si="210"/>
        <v>63.8125</v>
      </c>
      <c r="AU839" s="91"/>
      <c r="AV839" s="91"/>
      <c r="AW839" s="91"/>
      <c r="AX839" s="130">
        <f t="shared" si="211"/>
        <v>62.8125</v>
      </c>
      <c r="AY839" s="91"/>
      <c r="AZ839" s="91"/>
      <c r="BA839" s="91"/>
      <c r="BB839" s="91"/>
      <c r="BC839" s="91"/>
      <c r="BD839" s="400">
        <f t="shared" si="208"/>
        <v>68.8125</v>
      </c>
    </row>
    <row r="840" spans="42:56" ht="15" x14ac:dyDescent="0.25">
      <c r="AP840" s="91"/>
      <c r="AQ840" s="91"/>
      <c r="AR840" s="91"/>
      <c r="AS840" s="214">
        <f t="shared" si="210"/>
        <v>59.5</v>
      </c>
      <c r="AT840" s="214">
        <f t="shared" si="210"/>
        <v>63.875</v>
      </c>
      <c r="AU840" s="91"/>
      <c r="AV840" s="91"/>
      <c r="AW840" s="91"/>
      <c r="AX840" s="130">
        <f t="shared" si="211"/>
        <v>62.875</v>
      </c>
      <c r="AY840" s="91"/>
      <c r="AZ840" s="91"/>
      <c r="BA840" s="91"/>
      <c r="BB840" s="91"/>
      <c r="BC840" s="91"/>
      <c r="BD840" s="400">
        <f t="shared" si="208"/>
        <v>68.875</v>
      </c>
    </row>
    <row r="841" spans="42:56" ht="15" x14ac:dyDescent="0.25">
      <c r="AP841" s="91"/>
      <c r="AQ841" s="91"/>
      <c r="AR841" s="91"/>
      <c r="AS841" s="214">
        <f t="shared" si="210"/>
        <v>59.5625</v>
      </c>
      <c r="AT841" s="214">
        <f t="shared" si="210"/>
        <v>63.9375</v>
      </c>
      <c r="AU841" s="91"/>
      <c r="AV841" s="91"/>
      <c r="AW841" s="91"/>
      <c r="AX841" s="130">
        <f t="shared" si="211"/>
        <v>62.9375</v>
      </c>
      <c r="AY841" s="91"/>
      <c r="AZ841" s="91"/>
      <c r="BA841" s="91"/>
      <c r="BB841" s="91"/>
      <c r="BC841" s="91"/>
      <c r="BD841" s="400">
        <f t="shared" si="208"/>
        <v>68.9375</v>
      </c>
    </row>
    <row r="842" spans="42:56" ht="15" x14ac:dyDescent="0.25">
      <c r="AP842" s="91"/>
      <c r="AQ842" s="91"/>
      <c r="AR842" s="91"/>
      <c r="AS842" s="214">
        <f t="shared" si="210"/>
        <v>59.625</v>
      </c>
      <c r="AT842" s="214">
        <f t="shared" si="210"/>
        <v>64</v>
      </c>
      <c r="AU842" s="91"/>
      <c r="AV842" s="91"/>
      <c r="AW842" s="91"/>
      <c r="AX842" s="130">
        <f t="shared" si="211"/>
        <v>63</v>
      </c>
      <c r="AY842" s="91"/>
      <c r="AZ842" s="91"/>
      <c r="BA842" s="91"/>
      <c r="BB842" s="91"/>
      <c r="BC842" s="91"/>
      <c r="BD842" s="400">
        <f t="shared" si="208"/>
        <v>69</v>
      </c>
    </row>
    <row r="843" spans="42:56" ht="15" x14ac:dyDescent="0.25">
      <c r="AP843" s="91"/>
      <c r="AQ843" s="91"/>
      <c r="AR843" s="91"/>
      <c r="AS843" s="214">
        <f t="shared" ref="AS843:AT858" si="212">AS842+0.0625</f>
        <v>59.6875</v>
      </c>
      <c r="AT843" s="214">
        <f t="shared" si="212"/>
        <v>64.0625</v>
      </c>
      <c r="AU843" s="91"/>
      <c r="AV843" s="91"/>
      <c r="AW843" s="91"/>
      <c r="AX843" s="130">
        <f t="shared" si="211"/>
        <v>63.0625</v>
      </c>
      <c r="AY843" s="91"/>
      <c r="AZ843" s="91"/>
      <c r="BA843" s="91"/>
      <c r="BB843" s="91"/>
      <c r="BC843" s="91"/>
      <c r="BD843" s="400">
        <f t="shared" si="208"/>
        <v>69.0625</v>
      </c>
    </row>
    <row r="844" spans="42:56" ht="15" x14ac:dyDescent="0.25">
      <c r="AP844" s="91"/>
      <c r="AQ844" s="91"/>
      <c r="AR844" s="91"/>
      <c r="AS844" s="214">
        <f t="shared" si="212"/>
        <v>59.75</v>
      </c>
      <c r="AT844" s="214">
        <f t="shared" si="212"/>
        <v>64.125</v>
      </c>
      <c r="AU844" s="91"/>
      <c r="AV844" s="91"/>
      <c r="AW844" s="91"/>
      <c r="AX844" s="130">
        <f t="shared" si="211"/>
        <v>63.125</v>
      </c>
      <c r="AY844" s="91"/>
      <c r="AZ844" s="91"/>
      <c r="BA844" s="91"/>
      <c r="BB844" s="91"/>
      <c r="BC844" s="91"/>
      <c r="BD844" s="400">
        <f t="shared" si="208"/>
        <v>69.125</v>
      </c>
    </row>
    <row r="845" spans="42:56" ht="15" x14ac:dyDescent="0.25">
      <c r="AP845" s="91"/>
      <c r="AQ845" s="91"/>
      <c r="AR845" s="91"/>
      <c r="AS845" s="214">
        <f t="shared" si="212"/>
        <v>59.8125</v>
      </c>
      <c r="AT845" s="214">
        <f t="shared" si="212"/>
        <v>64.1875</v>
      </c>
      <c r="AU845" s="91"/>
      <c r="AV845" s="91"/>
      <c r="AW845" s="91"/>
      <c r="AX845" s="130">
        <f t="shared" si="211"/>
        <v>63.1875</v>
      </c>
      <c r="AY845" s="91"/>
      <c r="AZ845" s="91"/>
      <c r="BA845" s="91"/>
      <c r="BB845" s="91"/>
      <c r="BC845" s="91"/>
      <c r="BD845" s="400">
        <f t="shared" si="208"/>
        <v>69.1875</v>
      </c>
    </row>
    <row r="846" spans="42:56" ht="15" x14ac:dyDescent="0.25">
      <c r="AP846" s="91"/>
      <c r="AQ846" s="91"/>
      <c r="AR846" s="91"/>
      <c r="AS846" s="214">
        <f t="shared" si="212"/>
        <v>59.875</v>
      </c>
      <c r="AT846" s="214">
        <f t="shared" si="212"/>
        <v>64.25</v>
      </c>
      <c r="AU846" s="91"/>
      <c r="AV846" s="91"/>
      <c r="AW846" s="91"/>
      <c r="AX846" s="130">
        <f t="shared" si="211"/>
        <v>63.25</v>
      </c>
      <c r="AY846" s="91"/>
      <c r="AZ846" s="91"/>
      <c r="BA846" s="91"/>
      <c r="BB846" s="91"/>
      <c r="BC846" s="91"/>
      <c r="BD846" s="400">
        <f t="shared" si="208"/>
        <v>69.25</v>
      </c>
    </row>
    <row r="847" spans="42:56" ht="15" x14ac:dyDescent="0.25">
      <c r="AP847" s="91"/>
      <c r="AQ847" s="91"/>
      <c r="AR847" s="91"/>
      <c r="AS847" s="214">
        <f t="shared" si="212"/>
        <v>59.9375</v>
      </c>
      <c r="AT847" s="214">
        <f t="shared" si="212"/>
        <v>64.3125</v>
      </c>
      <c r="AU847" s="91"/>
      <c r="AV847" s="91"/>
      <c r="AW847" s="91"/>
      <c r="AX847" s="130">
        <f t="shared" si="211"/>
        <v>63.3125</v>
      </c>
      <c r="AY847" s="91"/>
      <c r="AZ847" s="91"/>
      <c r="BA847" s="91"/>
      <c r="BB847" s="91"/>
      <c r="BC847" s="91"/>
      <c r="BD847" s="400">
        <f t="shared" si="208"/>
        <v>69.3125</v>
      </c>
    </row>
    <row r="848" spans="42:56" ht="15" x14ac:dyDescent="0.25">
      <c r="AP848" s="91"/>
      <c r="AQ848" s="91"/>
      <c r="AR848" s="91"/>
      <c r="AS848" s="214">
        <f t="shared" si="212"/>
        <v>60</v>
      </c>
      <c r="AT848" s="214">
        <f t="shared" si="212"/>
        <v>64.375</v>
      </c>
      <c r="AU848" s="91"/>
      <c r="AV848" s="91"/>
      <c r="AW848" s="91"/>
      <c r="AX848" s="130">
        <f t="shared" si="211"/>
        <v>63.375</v>
      </c>
      <c r="AY848" s="91"/>
      <c r="AZ848" s="91"/>
      <c r="BA848" s="91"/>
      <c r="BB848" s="91"/>
      <c r="BC848" s="91"/>
      <c r="BD848" s="400">
        <f t="shared" si="208"/>
        <v>69.375</v>
      </c>
    </row>
    <row r="849" spans="42:56" ht="15" x14ac:dyDescent="0.25">
      <c r="AP849" s="91"/>
      <c r="AQ849" s="91"/>
      <c r="AR849" s="91"/>
      <c r="AS849" s="214">
        <f t="shared" si="212"/>
        <v>60.0625</v>
      </c>
      <c r="AT849" s="214">
        <f t="shared" si="212"/>
        <v>64.4375</v>
      </c>
      <c r="AU849" s="91"/>
      <c r="AV849" s="91"/>
      <c r="AW849" s="91"/>
      <c r="AX849" s="130">
        <f t="shared" si="211"/>
        <v>63.4375</v>
      </c>
      <c r="AY849" s="91"/>
      <c r="AZ849" s="91"/>
      <c r="BA849" s="91"/>
      <c r="BB849" s="91"/>
      <c r="BC849" s="91"/>
      <c r="BD849" s="400">
        <f t="shared" si="208"/>
        <v>69.4375</v>
      </c>
    </row>
    <row r="850" spans="42:56" ht="15" x14ac:dyDescent="0.25">
      <c r="AP850" s="91"/>
      <c r="AQ850" s="91"/>
      <c r="AR850" s="91"/>
      <c r="AS850" s="214">
        <f t="shared" si="212"/>
        <v>60.125</v>
      </c>
      <c r="AT850" s="214">
        <f t="shared" si="212"/>
        <v>64.5</v>
      </c>
      <c r="AU850" s="91"/>
      <c r="AV850" s="91"/>
      <c r="AW850" s="91"/>
      <c r="AX850" s="130">
        <f t="shared" si="211"/>
        <v>63.5</v>
      </c>
      <c r="AY850" s="91"/>
      <c r="AZ850" s="91"/>
      <c r="BA850" s="91"/>
      <c r="BB850" s="91"/>
      <c r="BC850" s="91"/>
      <c r="BD850" s="400">
        <f t="shared" si="208"/>
        <v>69.5</v>
      </c>
    </row>
    <row r="851" spans="42:56" ht="15" x14ac:dyDescent="0.25">
      <c r="AP851" s="91"/>
      <c r="AQ851" s="91"/>
      <c r="AR851" s="91"/>
      <c r="AS851" s="214">
        <f t="shared" si="212"/>
        <v>60.1875</v>
      </c>
      <c r="AT851" s="214">
        <f t="shared" si="212"/>
        <v>64.5625</v>
      </c>
      <c r="AU851" s="91"/>
      <c r="AV851" s="91"/>
      <c r="AW851" s="91"/>
      <c r="AX851" s="130">
        <f t="shared" si="211"/>
        <v>63.5625</v>
      </c>
      <c r="AY851" s="91"/>
      <c r="AZ851" s="91"/>
      <c r="BA851" s="91"/>
      <c r="BB851" s="91"/>
      <c r="BC851" s="91"/>
      <c r="BD851" s="400">
        <f t="shared" si="208"/>
        <v>69.5625</v>
      </c>
    </row>
    <row r="852" spans="42:56" ht="15" x14ac:dyDescent="0.25">
      <c r="AP852" s="91"/>
      <c r="AQ852" s="91"/>
      <c r="AR852" s="91"/>
      <c r="AS852" s="214">
        <f t="shared" si="212"/>
        <v>60.25</v>
      </c>
      <c r="AT852" s="214">
        <f t="shared" si="212"/>
        <v>64.625</v>
      </c>
      <c r="AU852" s="91"/>
      <c r="AV852" s="91"/>
      <c r="AW852" s="91"/>
      <c r="AX852" s="130">
        <f t="shared" si="211"/>
        <v>63.625</v>
      </c>
      <c r="AY852" s="91"/>
      <c r="AZ852" s="91"/>
      <c r="BA852" s="91"/>
      <c r="BB852" s="91"/>
      <c r="BC852" s="91"/>
      <c r="BD852" s="400">
        <f t="shared" si="208"/>
        <v>69.625</v>
      </c>
    </row>
    <row r="853" spans="42:56" ht="15" x14ac:dyDescent="0.25">
      <c r="AP853" s="91"/>
      <c r="AQ853" s="91"/>
      <c r="AR853" s="91"/>
      <c r="AS853" s="214">
        <f t="shared" si="212"/>
        <v>60.3125</v>
      </c>
      <c r="AT853" s="214">
        <f t="shared" si="212"/>
        <v>64.6875</v>
      </c>
      <c r="AU853" s="91"/>
      <c r="AV853" s="91"/>
      <c r="AW853" s="91"/>
      <c r="AX853" s="130">
        <f t="shared" si="211"/>
        <v>63.6875</v>
      </c>
      <c r="AY853" s="91"/>
      <c r="AZ853" s="91"/>
      <c r="BA853" s="91"/>
      <c r="BB853" s="91"/>
      <c r="BC853" s="91"/>
      <c r="BD853" s="400">
        <f t="shared" si="208"/>
        <v>69.6875</v>
      </c>
    </row>
    <row r="854" spans="42:56" ht="15" x14ac:dyDescent="0.25">
      <c r="AP854" s="91"/>
      <c r="AQ854" s="91"/>
      <c r="AR854" s="91"/>
      <c r="AS854" s="214">
        <f t="shared" si="212"/>
        <v>60.375</v>
      </c>
      <c r="AT854" s="214">
        <f t="shared" si="212"/>
        <v>64.75</v>
      </c>
      <c r="AU854" s="91"/>
      <c r="AV854" s="91"/>
      <c r="AW854" s="91"/>
      <c r="AX854" s="130">
        <f t="shared" si="211"/>
        <v>63.75</v>
      </c>
      <c r="AY854" s="91"/>
      <c r="AZ854" s="91"/>
      <c r="BA854" s="91"/>
      <c r="BB854" s="91"/>
      <c r="BC854" s="91"/>
      <c r="BD854" s="400">
        <f t="shared" si="208"/>
        <v>69.75</v>
      </c>
    </row>
    <row r="855" spans="42:56" ht="15" x14ac:dyDescent="0.25">
      <c r="AP855" s="91"/>
      <c r="AQ855" s="91"/>
      <c r="AR855" s="91"/>
      <c r="AS855" s="214">
        <f t="shared" si="212"/>
        <v>60.4375</v>
      </c>
      <c r="AT855" s="214">
        <f t="shared" si="212"/>
        <v>64.8125</v>
      </c>
      <c r="AU855" s="91"/>
      <c r="AV855" s="91"/>
      <c r="AW855" s="91"/>
      <c r="AX855" s="130">
        <f t="shared" si="211"/>
        <v>63.8125</v>
      </c>
      <c r="AY855" s="91"/>
      <c r="AZ855" s="91"/>
      <c r="BA855" s="91"/>
      <c r="BB855" s="91"/>
      <c r="BC855" s="91"/>
      <c r="BD855" s="400">
        <f t="shared" si="208"/>
        <v>69.8125</v>
      </c>
    </row>
    <row r="856" spans="42:56" ht="15" x14ac:dyDescent="0.25">
      <c r="AP856" s="91"/>
      <c r="AQ856" s="91"/>
      <c r="AR856" s="91"/>
      <c r="AS856" s="214">
        <f t="shared" si="212"/>
        <v>60.5</v>
      </c>
      <c r="AT856" s="214">
        <f t="shared" si="212"/>
        <v>64.875</v>
      </c>
      <c r="AU856" s="91"/>
      <c r="AV856" s="91"/>
      <c r="AW856" s="91"/>
      <c r="AX856" s="130">
        <f t="shared" si="211"/>
        <v>63.875</v>
      </c>
      <c r="AY856" s="91"/>
      <c r="AZ856" s="91"/>
      <c r="BA856" s="91"/>
      <c r="BB856" s="91"/>
      <c r="BC856" s="91"/>
      <c r="BD856" s="400">
        <f t="shared" si="208"/>
        <v>69.875</v>
      </c>
    </row>
    <row r="857" spans="42:56" ht="15" x14ac:dyDescent="0.25">
      <c r="AP857" s="91"/>
      <c r="AQ857" s="91"/>
      <c r="AR857" s="91"/>
      <c r="AS857" s="214">
        <f t="shared" si="212"/>
        <v>60.5625</v>
      </c>
      <c r="AT857" s="214">
        <f t="shared" si="212"/>
        <v>64.9375</v>
      </c>
      <c r="AU857" s="91"/>
      <c r="AV857" s="91"/>
      <c r="AW857" s="91"/>
      <c r="AX857" s="130">
        <f t="shared" si="211"/>
        <v>63.9375</v>
      </c>
      <c r="AY857" s="91"/>
      <c r="AZ857" s="91"/>
      <c r="BA857" s="91"/>
      <c r="BB857" s="91"/>
      <c r="BC857" s="91"/>
      <c r="BD857" s="400">
        <f t="shared" si="208"/>
        <v>69.9375</v>
      </c>
    </row>
    <row r="858" spans="42:56" ht="15" x14ac:dyDescent="0.25">
      <c r="AP858" s="91"/>
      <c r="AQ858" s="91"/>
      <c r="AR858" s="91"/>
      <c r="AS858" s="214">
        <f t="shared" si="212"/>
        <v>60.625</v>
      </c>
      <c r="AT858" s="214">
        <f t="shared" si="212"/>
        <v>65</v>
      </c>
      <c r="AU858" s="91"/>
      <c r="AV858" s="91"/>
      <c r="AW858" s="91"/>
      <c r="AX858" s="130">
        <f t="shared" si="211"/>
        <v>64</v>
      </c>
      <c r="AY858" s="91"/>
      <c r="AZ858" s="91"/>
      <c r="BA858" s="91"/>
      <c r="BB858" s="91"/>
      <c r="BC858" s="91"/>
      <c r="BD858" s="400">
        <f t="shared" si="208"/>
        <v>70</v>
      </c>
    </row>
    <row r="859" spans="42:56" ht="15" x14ac:dyDescent="0.25">
      <c r="AP859" s="91"/>
      <c r="AQ859" s="91"/>
      <c r="AR859" s="91"/>
      <c r="AS859" s="214">
        <f t="shared" ref="AS859:AT874" si="213">AS858+0.0625</f>
        <v>60.6875</v>
      </c>
      <c r="AT859" s="214">
        <f t="shared" si="213"/>
        <v>65.0625</v>
      </c>
      <c r="AU859" s="91"/>
      <c r="AV859" s="91"/>
      <c r="AW859" s="91"/>
      <c r="AX859" s="130">
        <f t="shared" si="211"/>
        <v>64.0625</v>
      </c>
      <c r="AY859" s="91"/>
      <c r="AZ859" s="91"/>
      <c r="BA859" s="91"/>
      <c r="BB859" s="91"/>
      <c r="BC859" s="91"/>
      <c r="BD859" s="400">
        <f t="shared" ref="BD859:BD922" si="214">BD858+0.0625</f>
        <v>70.0625</v>
      </c>
    </row>
    <row r="860" spans="42:56" ht="15" x14ac:dyDescent="0.25">
      <c r="AP860" s="91"/>
      <c r="AQ860" s="91"/>
      <c r="AR860" s="91"/>
      <c r="AS860" s="214">
        <f t="shared" si="213"/>
        <v>60.75</v>
      </c>
      <c r="AT860" s="214">
        <f t="shared" si="213"/>
        <v>65.125</v>
      </c>
      <c r="AU860" s="91"/>
      <c r="AV860" s="91"/>
      <c r="AW860" s="91"/>
      <c r="AX860" s="130">
        <f t="shared" si="211"/>
        <v>64.125</v>
      </c>
      <c r="AY860" s="91"/>
      <c r="AZ860" s="91"/>
      <c r="BA860" s="91"/>
      <c r="BB860" s="91"/>
      <c r="BC860" s="91"/>
      <c r="BD860" s="400">
        <f t="shared" si="214"/>
        <v>70.125</v>
      </c>
    </row>
    <row r="861" spans="42:56" ht="15" x14ac:dyDescent="0.25">
      <c r="AP861" s="91"/>
      <c r="AQ861" s="91"/>
      <c r="AR861" s="91"/>
      <c r="AS861" s="214">
        <f t="shared" si="213"/>
        <v>60.8125</v>
      </c>
      <c r="AT861" s="214">
        <f t="shared" si="213"/>
        <v>65.1875</v>
      </c>
      <c r="AU861" s="91"/>
      <c r="AV861" s="91"/>
      <c r="AW861" s="91"/>
      <c r="AX861" s="130">
        <f t="shared" si="211"/>
        <v>64.1875</v>
      </c>
      <c r="AY861" s="91"/>
      <c r="AZ861" s="91"/>
      <c r="BA861" s="91"/>
      <c r="BB861" s="91"/>
      <c r="BC861" s="91"/>
      <c r="BD861" s="400">
        <f t="shared" si="214"/>
        <v>70.1875</v>
      </c>
    </row>
    <row r="862" spans="42:56" ht="15" x14ac:dyDescent="0.25">
      <c r="AP862" s="91"/>
      <c r="AQ862" s="91"/>
      <c r="AR862" s="91"/>
      <c r="AS862" s="214">
        <f t="shared" si="213"/>
        <v>60.875</v>
      </c>
      <c r="AT862" s="214">
        <f t="shared" si="213"/>
        <v>65.25</v>
      </c>
      <c r="AU862" s="91"/>
      <c r="AV862" s="91"/>
      <c r="AW862" s="91"/>
      <c r="AX862" s="130">
        <f t="shared" si="211"/>
        <v>64.25</v>
      </c>
      <c r="AY862" s="91"/>
      <c r="AZ862" s="91"/>
      <c r="BA862" s="91"/>
      <c r="BB862" s="91"/>
      <c r="BC862" s="91"/>
      <c r="BD862" s="400">
        <f t="shared" si="214"/>
        <v>70.25</v>
      </c>
    </row>
    <row r="863" spans="42:56" ht="15" x14ac:dyDescent="0.25">
      <c r="AP863" s="91"/>
      <c r="AQ863" s="91"/>
      <c r="AR863" s="91"/>
      <c r="AS863" s="214">
        <f t="shared" si="213"/>
        <v>60.9375</v>
      </c>
      <c r="AT863" s="214">
        <f t="shared" si="213"/>
        <v>65.3125</v>
      </c>
      <c r="AU863" s="91"/>
      <c r="AV863" s="91"/>
      <c r="AW863" s="91"/>
      <c r="AX863" s="130">
        <f t="shared" si="211"/>
        <v>64.3125</v>
      </c>
      <c r="AY863" s="91"/>
      <c r="AZ863" s="91"/>
      <c r="BA863" s="91"/>
      <c r="BB863" s="91"/>
      <c r="BC863" s="91"/>
      <c r="BD863" s="400">
        <f t="shared" si="214"/>
        <v>70.3125</v>
      </c>
    </row>
    <row r="864" spans="42:56" ht="15" x14ac:dyDescent="0.25">
      <c r="AP864" s="91"/>
      <c r="AQ864" s="91"/>
      <c r="AR864" s="91"/>
      <c r="AS864" s="214">
        <f t="shared" si="213"/>
        <v>61</v>
      </c>
      <c r="AT864" s="214">
        <f t="shared" si="213"/>
        <v>65.375</v>
      </c>
      <c r="AU864" s="91"/>
      <c r="AV864" s="91"/>
      <c r="AW864" s="91"/>
      <c r="AX864" s="130">
        <f t="shared" si="211"/>
        <v>64.375</v>
      </c>
      <c r="AY864" s="91"/>
      <c r="AZ864" s="91"/>
      <c r="BA864" s="91"/>
      <c r="BB864" s="91"/>
      <c r="BC864" s="91"/>
      <c r="BD864" s="400">
        <f t="shared" si="214"/>
        <v>70.375</v>
      </c>
    </row>
    <row r="865" spans="42:56" ht="15" x14ac:dyDescent="0.25">
      <c r="AP865" s="91"/>
      <c r="AQ865" s="91"/>
      <c r="AR865" s="91"/>
      <c r="AS865" s="214">
        <f t="shared" si="213"/>
        <v>61.0625</v>
      </c>
      <c r="AT865" s="214">
        <f t="shared" si="213"/>
        <v>65.4375</v>
      </c>
      <c r="AU865" s="91"/>
      <c r="AV865" s="91"/>
      <c r="AW865" s="91"/>
      <c r="AX865" s="130">
        <f t="shared" si="211"/>
        <v>64.4375</v>
      </c>
      <c r="AY865" s="91"/>
      <c r="AZ865" s="91"/>
      <c r="BA865" s="91"/>
      <c r="BB865" s="91"/>
      <c r="BC865" s="91"/>
      <c r="BD865" s="400">
        <f t="shared" si="214"/>
        <v>70.4375</v>
      </c>
    </row>
    <row r="866" spans="42:56" ht="15" x14ac:dyDescent="0.25">
      <c r="AP866" s="91"/>
      <c r="AQ866" s="91"/>
      <c r="AR866" s="91"/>
      <c r="AS866" s="214">
        <f t="shared" si="213"/>
        <v>61.125</v>
      </c>
      <c r="AT866" s="214">
        <f t="shared" si="213"/>
        <v>65.5</v>
      </c>
      <c r="AU866" s="91"/>
      <c r="AV866" s="91"/>
      <c r="AW866" s="91"/>
      <c r="AX866" s="130">
        <f t="shared" si="211"/>
        <v>64.5</v>
      </c>
      <c r="AY866" s="91"/>
      <c r="AZ866" s="91"/>
      <c r="BA866" s="91"/>
      <c r="BB866" s="91"/>
      <c r="BC866" s="91"/>
      <c r="BD866" s="400">
        <f t="shared" si="214"/>
        <v>70.5</v>
      </c>
    </row>
    <row r="867" spans="42:56" ht="15" x14ac:dyDescent="0.25">
      <c r="AP867" s="91"/>
      <c r="AQ867" s="91"/>
      <c r="AR867" s="91"/>
      <c r="AS867" s="214">
        <f t="shared" si="213"/>
        <v>61.1875</v>
      </c>
      <c r="AT867" s="214">
        <f t="shared" si="213"/>
        <v>65.5625</v>
      </c>
      <c r="AU867" s="91"/>
      <c r="AV867" s="91"/>
      <c r="AW867" s="91"/>
      <c r="AX867" s="130">
        <f t="shared" si="211"/>
        <v>64.5625</v>
      </c>
      <c r="AY867" s="91"/>
      <c r="AZ867" s="91"/>
      <c r="BA867" s="91"/>
      <c r="BB867" s="91"/>
      <c r="BC867" s="91"/>
      <c r="BD867" s="400">
        <f t="shared" si="214"/>
        <v>70.5625</v>
      </c>
    </row>
    <row r="868" spans="42:56" ht="15" x14ac:dyDescent="0.25">
      <c r="AP868" s="91"/>
      <c r="AQ868" s="91"/>
      <c r="AR868" s="91"/>
      <c r="AS868" s="214">
        <f t="shared" si="213"/>
        <v>61.25</v>
      </c>
      <c r="AT868" s="214">
        <f t="shared" si="213"/>
        <v>65.625</v>
      </c>
      <c r="AU868" s="91"/>
      <c r="AV868" s="91"/>
      <c r="AW868" s="91"/>
      <c r="AX868" s="130">
        <f t="shared" si="211"/>
        <v>64.625</v>
      </c>
      <c r="AY868" s="91"/>
      <c r="AZ868" s="91"/>
      <c r="BA868" s="91"/>
      <c r="BB868" s="91"/>
      <c r="BC868" s="91"/>
      <c r="BD868" s="400">
        <f t="shared" si="214"/>
        <v>70.625</v>
      </c>
    </row>
    <row r="869" spans="42:56" ht="15" x14ac:dyDescent="0.25">
      <c r="AP869" s="91"/>
      <c r="AQ869" s="91"/>
      <c r="AR869" s="91"/>
      <c r="AS869" s="214">
        <f t="shared" si="213"/>
        <v>61.3125</v>
      </c>
      <c r="AT869" s="214">
        <f t="shared" si="213"/>
        <v>65.6875</v>
      </c>
      <c r="AU869" s="91"/>
      <c r="AV869" s="91"/>
      <c r="AW869" s="91"/>
      <c r="AX869" s="130">
        <f t="shared" si="211"/>
        <v>64.6875</v>
      </c>
      <c r="AY869" s="91"/>
      <c r="AZ869" s="91"/>
      <c r="BA869" s="91"/>
      <c r="BB869" s="91"/>
      <c r="BC869" s="91"/>
      <c r="BD869" s="400">
        <f t="shared" si="214"/>
        <v>70.6875</v>
      </c>
    </row>
    <row r="870" spans="42:56" ht="15" x14ac:dyDescent="0.25">
      <c r="AP870" s="91"/>
      <c r="AQ870" s="91"/>
      <c r="AR870" s="91"/>
      <c r="AS870" s="214">
        <f t="shared" si="213"/>
        <v>61.375</v>
      </c>
      <c r="AT870" s="214">
        <f t="shared" si="213"/>
        <v>65.75</v>
      </c>
      <c r="AU870" s="91"/>
      <c r="AV870" s="91"/>
      <c r="AW870" s="91"/>
      <c r="AX870" s="130">
        <f t="shared" si="211"/>
        <v>64.75</v>
      </c>
      <c r="AY870" s="91"/>
      <c r="AZ870" s="91"/>
      <c r="BA870" s="91"/>
      <c r="BB870" s="91"/>
      <c r="BC870" s="91"/>
      <c r="BD870" s="400">
        <f t="shared" si="214"/>
        <v>70.75</v>
      </c>
    </row>
    <row r="871" spans="42:56" ht="15" x14ac:dyDescent="0.25">
      <c r="AP871" s="91"/>
      <c r="AQ871" s="91"/>
      <c r="AR871" s="91"/>
      <c r="AS871" s="214">
        <f t="shared" si="213"/>
        <v>61.4375</v>
      </c>
      <c r="AT871" s="214">
        <f t="shared" si="213"/>
        <v>65.8125</v>
      </c>
      <c r="AU871" s="91"/>
      <c r="AV871" s="91"/>
      <c r="AW871" s="91"/>
      <c r="AX871" s="130">
        <f t="shared" si="211"/>
        <v>64.8125</v>
      </c>
      <c r="AY871" s="91"/>
      <c r="AZ871" s="91"/>
      <c r="BA871" s="91"/>
      <c r="BB871" s="91"/>
      <c r="BC871" s="91"/>
      <c r="BD871" s="400">
        <f t="shared" si="214"/>
        <v>70.8125</v>
      </c>
    </row>
    <row r="872" spans="42:56" ht="15" x14ac:dyDescent="0.25">
      <c r="AP872" s="91"/>
      <c r="AQ872" s="91"/>
      <c r="AR872" s="91"/>
      <c r="AS872" s="214">
        <f t="shared" si="213"/>
        <v>61.5</v>
      </c>
      <c r="AT872" s="214">
        <f t="shared" si="213"/>
        <v>65.875</v>
      </c>
      <c r="AU872" s="91"/>
      <c r="AV872" s="91"/>
      <c r="AW872" s="91"/>
      <c r="AX872" s="130">
        <f t="shared" si="211"/>
        <v>64.875</v>
      </c>
      <c r="AY872" s="91"/>
      <c r="AZ872" s="91"/>
      <c r="BA872" s="91"/>
      <c r="BB872" s="91"/>
      <c r="BC872" s="91"/>
      <c r="BD872" s="400">
        <f t="shared" si="214"/>
        <v>70.875</v>
      </c>
    </row>
    <row r="873" spans="42:56" ht="15" x14ac:dyDescent="0.25">
      <c r="AP873" s="91"/>
      <c r="AQ873" s="91"/>
      <c r="AR873" s="91"/>
      <c r="AS873" s="214">
        <f t="shared" si="213"/>
        <v>61.5625</v>
      </c>
      <c r="AT873" s="214">
        <f t="shared" si="213"/>
        <v>65.9375</v>
      </c>
      <c r="AU873" s="91"/>
      <c r="AV873" s="91"/>
      <c r="AW873" s="91"/>
      <c r="AX873" s="130">
        <f t="shared" si="211"/>
        <v>64.9375</v>
      </c>
      <c r="AY873" s="91"/>
      <c r="AZ873" s="91"/>
      <c r="BA873" s="91"/>
      <c r="BB873" s="91"/>
      <c r="BC873" s="91"/>
      <c r="BD873" s="400">
        <f t="shared" si="214"/>
        <v>70.9375</v>
      </c>
    </row>
    <row r="874" spans="42:56" ht="15" x14ac:dyDescent="0.25">
      <c r="AP874" s="91"/>
      <c r="AQ874" s="91"/>
      <c r="AR874" s="91"/>
      <c r="AS874" s="214">
        <f t="shared" si="213"/>
        <v>61.625</v>
      </c>
      <c r="AT874" s="214">
        <f t="shared" si="213"/>
        <v>66</v>
      </c>
      <c r="AU874" s="91"/>
      <c r="AV874" s="91"/>
      <c r="AW874" s="91"/>
      <c r="AX874" s="130">
        <f t="shared" si="211"/>
        <v>65</v>
      </c>
      <c r="AY874" s="91"/>
      <c r="AZ874" s="91"/>
      <c r="BA874" s="91"/>
      <c r="BB874" s="91"/>
      <c r="BC874" s="91"/>
      <c r="BD874" s="400">
        <f t="shared" si="214"/>
        <v>71</v>
      </c>
    </row>
    <row r="875" spans="42:56" ht="15" x14ac:dyDescent="0.25">
      <c r="AP875" s="91"/>
      <c r="AQ875" s="91"/>
      <c r="AR875" s="91"/>
      <c r="AS875" s="214">
        <f t="shared" ref="AS875:AT890" si="215">AS874+0.0625</f>
        <v>61.6875</v>
      </c>
      <c r="AT875" s="214">
        <f t="shared" si="215"/>
        <v>66.0625</v>
      </c>
      <c r="AU875" s="91"/>
      <c r="AV875" s="91"/>
      <c r="AW875" s="91"/>
      <c r="AX875" s="130">
        <f t="shared" si="211"/>
        <v>65.0625</v>
      </c>
      <c r="AY875" s="91"/>
      <c r="AZ875" s="91"/>
      <c r="BA875" s="91"/>
      <c r="BB875" s="91"/>
      <c r="BC875" s="91"/>
      <c r="BD875" s="400">
        <f t="shared" si="214"/>
        <v>71.0625</v>
      </c>
    </row>
    <row r="876" spans="42:56" ht="15" x14ac:dyDescent="0.25">
      <c r="AP876" s="91"/>
      <c r="AQ876" s="91"/>
      <c r="AR876" s="91"/>
      <c r="AS876" s="214">
        <f t="shared" si="215"/>
        <v>61.75</v>
      </c>
      <c r="AT876" s="214">
        <f t="shared" si="215"/>
        <v>66.125</v>
      </c>
      <c r="AU876" s="91"/>
      <c r="AV876" s="91"/>
      <c r="AW876" s="91"/>
      <c r="AX876" s="130">
        <f t="shared" si="211"/>
        <v>65.125</v>
      </c>
      <c r="AY876" s="91"/>
      <c r="AZ876" s="91"/>
      <c r="BA876" s="91"/>
      <c r="BB876" s="91"/>
      <c r="BC876" s="91"/>
      <c r="BD876" s="400">
        <f t="shared" si="214"/>
        <v>71.125</v>
      </c>
    </row>
    <row r="877" spans="42:56" ht="15" x14ac:dyDescent="0.25">
      <c r="AP877" s="91"/>
      <c r="AQ877" s="91"/>
      <c r="AR877" s="91"/>
      <c r="AS877" s="214">
        <f t="shared" si="215"/>
        <v>61.8125</v>
      </c>
      <c r="AT877" s="214">
        <f t="shared" si="215"/>
        <v>66.1875</v>
      </c>
      <c r="AU877" s="91"/>
      <c r="AV877" s="91"/>
      <c r="AW877" s="91"/>
      <c r="AX877" s="130">
        <f t="shared" si="211"/>
        <v>65.1875</v>
      </c>
      <c r="AY877" s="91"/>
      <c r="AZ877" s="91"/>
      <c r="BA877" s="91"/>
      <c r="BB877" s="91"/>
      <c r="BC877" s="91"/>
      <c r="BD877" s="400">
        <f t="shared" si="214"/>
        <v>71.1875</v>
      </c>
    </row>
    <row r="878" spans="42:56" ht="15" x14ac:dyDescent="0.25">
      <c r="AP878" s="91"/>
      <c r="AQ878" s="91"/>
      <c r="AR878" s="91"/>
      <c r="AS878" s="214">
        <f t="shared" si="215"/>
        <v>61.875</v>
      </c>
      <c r="AT878" s="214">
        <f t="shared" si="215"/>
        <v>66.25</v>
      </c>
      <c r="AU878" s="91"/>
      <c r="AV878" s="91"/>
      <c r="AW878" s="91"/>
      <c r="AX878" s="130">
        <f t="shared" si="211"/>
        <v>65.25</v>
      </c>
      <c r="AY878" s="91"/>
      <c r="AZ878" s="91"/>
      <c r="BA878" s="91"/>
      <c r="BB878" s="91"/>
      <c r="BC878" s="91"/>
      <c r="BD878" s="400">
        <f t="shared" si="214"/>
        <v>71.25</v>
      </c>
    </row>
    <row r="879" spans="42:56" ht="15" x14ac:dyDescent="0.25">
      <c r="AP879" s="91"/>
      <c r="AQ879" s="91"/>
      <c r="AR879" s="91"/>
      <c r="AS879" s="214">
        <f t="shared" si="215"/>
        <v>61.9375</v>
      </c>
      <c r="AT879" s="214">
        <f t="shared" si="215"/>
        <v>66.3125</v>
      </c>
      <c r="AU879" s="91"/>
      <c r="AV879" s="91"/>
      <c r="AW879" s="91"/>
      <c r="AX879" s="130">
        <f t="shared" si="211"/>
        <v>65.3125</v>
      </c>
      <c r="AY879" s="91"/>
      <c r="AZ879" s="91"/>
      <c r="BA879" s="91"/>
      <c r="BB879" s="91"/>
      <c r="BC879" s="91"/>
      <c r="BD879" s="400">
        <f t="shared" si="214"/>
        <v>71.3125</v>
      </c>
    </row>
    <row r="880" spans="42:56" ht="15" x14ac:dyDescent="0.25">
      <c r="AP880" s="91"/>
      <c r="AQ880" s="91"/>
      <c r="AR880" s="91"/>
      <c r="AS880" s="214">
        <f t="shared" si="215"/>
        <v>62</v>
      </c>
      <c r="AT880" s="214">
        <f t="shared" si="215"/>
        <v>66.375</v>
      </c>
      <c r="AU880" s="91"/>
      <c r="AV880" s="91"/>
      <c r="AW880" s="91"/>
      <c r="AX880" s="130">
        <f t="shared" si="211"/>
        <v>65.375</v>
      </c>
      <c r="AY880" s="91"/>
      <c r="AZ880" s="91"/>
      <c r="BA880" s="91"/>
      <c r="BB880" s="91"/>
      <c r="BC880" s="91"/>
      <c r="BD880" s="400">
        <f t="shared" si="214"/>
        <v>71.375</v>
      </c>
    </row>
    <row r="881" spans="42:56" ht="15" x14ac:dyDescent="0.25">
      <c r="AP881" s="91"/>
      <c r="AQ881" s="91"/>
      <c r="AR881" s="91"/>
      <c r="AS881" s="214">
        <f t="shared" si="215"/>
        <v>62.0625</v>
      </c>
      <c r="AT881" s="214">
        <f t="shared" si="215"/>
        <v>66.4375</v>
      </c>
      <c r="AU881" s="91"/>
      <c r="AV881" s="91"/>
      <c r="AW881" s="91"/>
      <c r="AX881" s="130">
        <f t="shared" si="211"/>
        <v>65.4375</v>
      </c>
      <c r="AY881" s="91"/>
      <c r="AZ881" s="91"/>
      <c r="BA881" s="91"/>
      <c r="BB881" s="91"/>
      <c r="BC881" s="91"/>
      <c r="BD881" s="400">
        <f t="shared" si="214"/>
        <v>71.4375</v>
      </c>
    </row>
    <row r="882" spans="42:56" ht="15" x14ac:dyDescent="0.25">
      <c r="AP882" s="91"/>
      <c r="AQ882" s="91"/>
      <c r="AR882" s="91"/>
      <c r="AS882" s="214">
        <f t="shared" si="215"/>
        <v>62.125</v>
      </c>
      <c r="AT882" s="214">
        <f t="shared" si="215"/>
        <v>66.5</v>
      </c>
      <c r="AU882" s="91"/>
      <c r="AV882" s="91"/>
      <c r="AW882" s="91"/>
      <c r="AX882" s="130">
        <f t="shared" si="211"/>
        <v>65.5</v>
      </c>
      <c r="AY882" s="91"/>
      <c r="AZ882" s="91"/>
      <c r="BA882" s="91"/>
      <c r="BB882" s="91"/>
      <c r="BC882" s="91"/>
      <c r="BD882" s="400">
        <f t="shared" si="214"/>
        <v>71.5</v>
      </c>
    </row>
    <row r="883" spans="42:56" ht="15" x14ac:dyDescent="0.25">
      <c r="AP883" s="91"/>
      <c r="AQ883" s="91"/>
      <c r="AR883" s="91"/>
      <c r="AS883" s="214">
        <f t="shared" si="215"/>
        <v>62.1875</v>
      </c>
      <c r="AT883" s="214">
        <f t="shared" si="215"/>
        <v>66.5625</v>
      </c>
      <c r="AU883" s="91"/>
      <c r="AV883" s="91"/>
      <c r="AW883" s="91"/>
      <c r="AX883" s="130">
        <f t="shared" si="211"/>
        <v>65.5625</v>
      </c>
      <c r="AY883" s="91"/>
      <c r="AZ883" s="91"/>
      <c r="BA883" s="91"/>
      <c r="BB883" s="91"/>
      <c r="BC883" s="91"/>
      <c r="BD883" s="400">
        <f t="shared" si="214"/>
        <v>71.5625</v>
      </c>
    </row>
    <row r="884" spans="42:56" ht="15" x14ac:dyDescent="0.25">
      <c r="AP884" s="91"/>
      <c r="AQ884" s="91"/>
      <c r="AR884" s="91"/>
      <c r="AS884" s="214">
        <f t="shared" si="215"/>
        <v>62.25</v>
      </c>
      <c r="AT884" s="214">
        <f t="shared" si="215"/>
        <v>66.625</v>
      </c>
      <c r="AU884" s="91"/>
      <c r="AV884" s="91"/>
      <c r="AW884" s="91"/>
      <c r="AX884" s="130">
        <f t="shared" si="211"/>
        <v>65.625</v>
      </c>
      <c r="AY884" s="91"/>
      <c r="AZ884" s="91"/>
      <c r="BA884" s="91"/>
      <c r="BB884" s="91"/>
      <c r="BC884" s="91"/>
      <c r="BD884" s="400">
        <f t="shared" si="214"/>
        <v>71.625</v>
      </c>
    </row>
    <row r="885" spans="42:56" ht="15" x14ac:dyDescent="0.25">
      <c r="AP885" s="91"/>
      <c r="AQ885" s="91"/>
      <c r="AR885" s="91"/>
      <c r="AS885" s="214">
        <f t="shared" si="215"/>
        <v>62.3125</v>
      </c>
      <c r="AT885" s="214">
        <f t="shared" si="215"/>
        <v>66.6875</v>
      </c>
      <c r="AU885" s="91"/>
      <c r="AV885" s="91"/>
      <c r="AW885" s="91"/>
      <c r="AX885" s="130">
        <f t="shared" si="211"/>
        <v>65.6875</v>
      </c>
      <c r="AY885" s="91"/>
      <c r="AZ885" s="91"/>
      <c r="BA885" s="91"/>
      <c r="BB885" s="91"/>
      <c r="BC885" s="91"/>
      <c r="BD885" s="400">
        <f t="shared" si="214"/>
        <v>71.6875</v>
      </c>
    </row>
    <row r="886" spans="42:56" ht="15" x14ac:dyDescent="0.25">
      <c r="AP886" s="91"/>
      <c r="AQ886" s="91"/>
      <c r="AR886" s="91"/>
      <c r="AS886" s="214">
        <f t="shared" si="215"/>
        <v>62.375</v>
      </c>
      <c r="AT886" s="214">
        <f t="shared" si="215"/>
        <v>66.75</v>
      </c>
      <c r="AU886" s="91"/>
      <c r="AV886" s="91"/>
      <c r="AW886" s="91"/>
      <c r="AX886" s="130">
        <f t="shared" si="211"/>
        <v>65.75</v>
      </c>
      <c r="AY886" s="91"/>
      <c r="AZ886" s="91"/>
      <c r="BA886" s="91"/>
      <c r="BB886" s="91"/>
      <c r="BC886" s="91"/>
      <c r="BD886" s="400">
        <f t="shared" si="214"/>
        <v>71.75</v>
      </c>
    </row>
    <row r="887" spans="42:56" ht="15" x14ac:dyDescent="0.25">
      <c r="AP887" s="91"/>
      <c r="AQ887" s="91"/>
      <c r="AR887" s="91"/>
      <c r="AS887" s="214">
        <f t="shared" si="215"/>
        <v>62.4375</v>
      </c>
      <c r="AT887" s="214">
        <f t="shared" si="215"/>
        <v>66.8125</v>
      </c>
      <c r="AU887" s="91"/>
      <c r="AV887" s="91"/>
      <c r="AW887" s="91"/>
      <c r="AX887" s="130">
        <f t="shared" si="211"/>
        <v>65.8125</v>
      </c>
      <c r="AY887" s="91"/>
      <c r="AZ887" s="91"/>
      <c r="BA887" s="91"/>
      <c r="BB887" s="91"/>
      <c r="BC887" s="91"/>
      <c r="BD887" s="400">
        <f t="shared" si="214"/>
        <v>71.8125</v>
      </c>
    </row>
    <row r="888" spans="42:56" ht="15" x14ac:dyDescent="0.25">
      <c r="AP888" s="91"/>
      <c r="AQ888" s="91"/>
      <c r="AR888" s="91"/>
      <c r="AS888" s="214">
        <f t="shared" si="215"/>
        <v>62.5</v>
      </c>
      <c r="AT888" s="214">
        <f t="shared" si="215"/>
        <v>66.875</v>
      </c>
      <c r="AU888" s="91"/>
      <c r="AV888" s="91"/>
      <c r="AW888" s="91"/>
      <c r="AX888" s="130">
        <f t="shared" si="211"/>
        <v>65.875</v>
      </c>
      <c r="AY888" s="91"/>
      <c r="AZ888" s="91"/>
      <c r="BA888" s="91"/>
      <c r="BB888" s="91"/>
      <c r="BC888" s="91"/>
      <c r="BD888" s="400">
        <f t="shared" si="214"/>
        <v>71.875</v>
      </c>
    </row>
    <row r="889" spans="42:56" ht="15" x14ac:dyDescent="0.25">
      <c r="AP889" s="91"/>
      <c r="AQ889" s="91"/>
      <c r="AR889" s="91"/>
      <c r="AS889" s="214">
        <f t="shared" si="215"/>
        <v>62.5625</v>
      </c>
      <c r="AT889" s="214">
        <f t="shared" si="215"/>
        <v>66.9375</v>
      </c>
      <c r="AU889" s="91"/>
      <c r="AV889" s="91"/>
      <c r="AW889" s="91"/>
      <c r="AX889" s="130">
        <f t="shared" si="211"/>
        <v>65.9375</v>
      </c>
      <c r="AY889" s="91"/>
      <c r="AZ889" s="91"/>
      <c r="BA889" s="91"/>
      <c r="BB889" s="91"/>
      <c r="BC889" s="91"/>
      <c r="BD889" s="400">
        <f t="shared" si="214"/>
        <v>71.9375</v>
      </c>
    </row>
    <row r="890" spans="42:56" ht="15" x14ac:dyDescent="0.25">
      <c r="AP890" s="91"/>
      <c r="AQ890" s="91"/>
      <c r="AR890" s="91"/>
      <c r="AS890" s="214">
        <f t="shared" si="215"/>
        <v>62.625</v>
      </c>
      <c r="AT890" s="214">
        <f t="shared" si="215"/>
        <v>67</v>
      </c>
      <c r="AU890" s="91"/>
      <c r="AV890" s="91"/>
      <c r="AW890" s="91"/>
      <c r="AX890" s="130">
        <f t="shared" si="211"/>
        <v>66</v>
      </c>
      <c r="AY890" s="91"/>
      <c r="AZ890" s="91"/>
      <c r="BA890" s="91"/>
      <c r="BB890" s="91"/>
      <c r="BC890" s="91"/>
      <c r="BD890" s="400">
        <f t="shared" si="214"/>
        <v>72</v>
      </c>
    </row>
    <row r="891" spans="42:56" ht="15" x14ac:dyDescent="0.25">
      <c r="AP891" s="91"/>
      <c r="AQ891" s="91"/>
      <c r="AR891" s="91"/>
      <c r="AS891" s="214">
        <f t="shared" ref="AS891:AT906" si="216">AS890+0.0625</f>
        <v>62.6875</v>
      </c>
      <c r="AT891" s="214">
        <f t="shared" si="216"/>
        <v>67.0625</v>
      </c>
      <c r="AU891" s="91"/>
      <c r="AV891" s="91"/>
      <c r="AW891" s="91"/>
      <c r="AX891" s="130">
        <f t="shared" ref="AX891:AX922" si="217">AX890+0.0625</f>
        <v>66.0625</v>
      </c>
      <c r="AY891" s="91"/>
      <c r="AZ891" s="91"/>
      <c r="BA891" s="91"/>
      <c r="BB891" s="91"/>
      <c r="BC891" s="91"/>
      <c r="BD891" s="400">
        <f t="shared" si="214"/>
        <v>72.0625</v>
      </c>
    </row>
    <row r="892" spans="42:56" ht="15" x14ac:dyDescent="0.25">
      <c r="AP892" s="91"/>
      <c r="AQ892" s="91"/>
      <c r="AR892" s="91"/>
      <c r="AS892" s="214">
        <f t="shared" si="216"/>
        <v>62.75</v>
      </c>
      <c r="AT892" s="214">
        <f t="shared" si="216"/>
        <v>67.125</v>
      </c>
      <c r="AU892" s="91"/>
      <c r="AV892" s="91"/>
      <c r="AW892" s="91"/>
      <c r="AX892" s="130">
        <f t="shared" si="217"/>
        <v>66.125</v>
      </c>
      <c r="AY892" s="91"/>
      <c r="AZ892" s="91"/>
      <c r="BA892" s="91"/>
      <c r="BB892" s="91"/>
      <c r="BC892" s="91"/>
      <c r="BD892" s="400">
        <f t="shared" si="214"/>
        <v>72.125</v>
      </c>
    </row>
    <row r="893" spans="42:56" ht="15" x14ac:dyDescent="0.25">
      <c r="AP893" s="91"/>
      <c r="AQ893" s="91"/>
      <c r="AR893" s="91"/>
      <c r="AS893" s="214">
        <f t="shared" si="216"/>
        <v>62.8125</v>
      </c>
      <c r="AT893" s="214">
        <f t="shared" si="216"/>
        <v>67.1875</v>
      </c>
      <c r="AU893" s="91"/>
      <c r="AV893" s="91"/>
      <c r="AW893" s="91"/>
      <c r="AX893" s="130">
        <f t="shared" si="217"/>
        <v>66.1875</v>
      </c>
      <c r="AY893" s="91"/>
      <c r="AZ893" s="91"/>
      <c r="BA893" s="91"/>
      <c r="BB893" s="91"/>
      <c r="BC893" s="91"/>
      <c r="BD893" s="400">
        <f t="shared" si="214"/>
        <v>72.1875</v>
      </c>
    </row>
    <row r="894" spans="42:56" ht="15" x14ac:dyDescent="0.25">
      <c r="AP894" s="91"/>
      <c r="AQ894" s="91"/>
      <c r="AR894" s="91"/>
      <c r="AS894" s="214">
        <f t="shared" si="216"/>
        <v>62.875</v>
      </c>
      <c r="AT894" s="214">
        <f t="shared" si="216"/>
        <v>67.25</v>
      </c>
      <c r="AU894" s="91"/>
      <c r="AV894" s="91"/>
      <c r="AW894" s="91"/>
      <c r="AX894" s="130">
        <f t="shared" si="217"/>
        <v>66.25</v>
      </c>
      <c r="AY894" s="91"/>
      <c r="AZ894" s="91"/>
      <c r="BA894" s="91"/>
      <c r="BB894" s="91"/>
      <c r="BC894" s="91"/>
      <c r="BD894" s="400">
        <f t="shared" si="214"/>
        <v>72.25</v>
      </c>
    </row>
    <row r="895" spans="42:56" ht="15" x14ac:dyDescent="0.25">
      <c r="AP895" s="91"/>
      <c r="AQ895" s="91"/>
      <c r="AR895" s="91"/>
      <c r="AS895" s="214">
        <f t="shared" si="216"/>
        <v>62.9375</v>
      </c>
      <c r="AT895" s="214">
        <f t="shared" si="216"/>
        <v>67.3125</v>
      </c>
      <c r="AU895" s="91"/>
      <c r="AV895" s="91"/>
      <c r="AW895" s="91"/>
      <c r="AX895" s="130">
        <f t="shared" si="217"/>
        <v>66.3125</v>
      </c>
      <c r="AY895" s="91"/>
      <c r="AZ895" s="91"/>
      <c r="BA895" s="91"/>
      <c r="BB895" s="91"/>
      <c r="BC895" s="91"/>
      <c r="BD895" s="400">
        <f t="shared" si="214"/>
        <v>72.3125</v>
      </c>
    </row>
    <row r="896" spans="42:56" ht="15" x14ac:dyDescent="0.25">
      <c r="AP896" s="91"/>
      <c r="AQ896" s="91"/>
      <c r="AR896" s="91"/>
      <c r="AS896" s="214">
        <f t="shared" si="216"/>
        <v>63</v>
      </c>
      <c r="AT896" s="214">
        <f t="shared" si="216"/>
        <v>67.375</v>
      </c>
      <c r="AU896" s="91"/>
      <c r="AV896" s="91"/>
      <c r="AW896" s="91"/>
      <c r="AX896" s="130">
        <f t="shared" si="217"/>
        <v>66.375</v>
      </c>
      <c r="AY896" s="91"/>
      <c r="AZ896" s="91"/>
      <c r="BA896" s="91"/>
      <c r="BB896" s="91"/>
      <c r="BC896" s="91"/>
      <c r="BD896" s="400">
        <f t="shared" si="214"/>
        <v>72.375</v>
      </c>
    </row>
    <row r="897" spans="42:56" ht="15" x14ac:dyDescent="0.25">
      <c r="AP897" s="91"/>
      <c r="AQ897" s="91"/>
      <c r="AR897" s="91"/>
      <c r="AS897" s="214">
        <f t="shared" si="216"/>
        <v>63.0625</v>
      </c>
      <c r="AT897" s="214">
        <f t="shared" si="216"/>
        <v>67.4375</v>
      </c>
      <c r="AU897" s="91"/>
      <c r="AV897" s="91"/>
      <c r="AW897" s="91"/>
      <c r="AX897" s="130">
        <f t="shared" si="217"/>
        <v>66.4375</v>
      </c>
      <c r="AY897" s="91"/>
      <c r="AZ897" s="91"/>
      <c r="BA897" s="91"/>
      <c r="BB897" s="91"/>
      <c r="BC897" s="91"/>
      <c r="BD897" s="400">
        <f t="shared" si="214"/>
        <v>72.4375</v>
      </c>
    </row>
    <row r="898" spans="42:56" ht="15" x14ac:dyDescent="0.25">
      <c r="AP898" s="91"/>
      <c r="AQ898" s="91"/>
      <c r="AR898" s="91"/>
      <c r="AS898" s="214">
        <f t="shared" si="216"/>
        <v>63.125</v>
      </c>
      <c r="AT898" s="214">
        <f t="shared" si="216"/>
        <v>67.5</v>
      </c>
      <c r="AU898" s="91"/>
      <c r="AV898" s="91"/>
      <c r="AW898" s="91"/>
      <c r="AX898" s="130">
        <f t="shared" si="217"/>
        <v>66.5</v>
      </c>
      <c r="AY898" s="91"/>
      <c r="AZ898" s="91"/>
      <c r="BA898" s="91"/>
      <c r="BB898" s="91"/>
      <c r="BC898" s="91"/>
      <c r="BD898" s="400">
        <f t="shared" si="214"/>
        <v>72.5</v>
      </c>
    </row>
    <row r="899" spans="42:56" ht="15" x14ac:dyDescent="0.25">
      <c r="AP899" s="91"/>
      <c r="AQ899" s="91"/>
      <c r="AR899" s="91"/>
      <c r="AS899" s="214">
        <f t="shared" si="216"/>
        <v>63.1875</v>
      </c>
      <c r="AT899" s="214">
        <f t="shared" si="216"/>
        <v>67.5625</v>
      </c>
      <c r="AU899" s="91"/>
      <c r="AV899" s="91"/>
      <c r="AW899" s="91"/>
      <c r="AX899" s="130">
        <f t="shared" si="217"/>
        <v>66.5625</v>
      </c>
      <c r="AY899" s="91"/>
      <c r="AZ899" s="91"/>
      <c r="BA899" s="91"/>
      <c r="BB899" s="91"/>
      <c r="BC899" s="91"/>
      <c r="BD899" s="400">
        <f t="shared" si="214"/>
        <v>72.5625</v>
      </c>
    </row>
    <row r="900" spans="42:56" ht="15" x14ac:dyDescent="0.25">
      <c r="AP900" s="91"/>
      <c r="AQ900" s="91"/>
      <c r="AR900" s="91"/>
      <c r="AS900" s="214">
        <f t="shared" si="216"/>
        <v>63.25</v>
      </c>
      <c r="AT900" s="214">
        <f t="shared" si="216"/>
        <v>67.625</v>
      </c>
      <c r="AU900" s="91"/>
      <c r="AV900" s="91"/>
      <c r="AW900" s="91"/>
      <c r="AX900" s="130">
        <f t="shared" si="217"/>
        <v>66.625</v>
      </c>
      <c r="AY900" s="91"/>
      <c r="AZ900" s="91"/>
      <c r="BA900" s="91"/>
      <c r="BB900" s="91"/>
      <c r="BC900" s="91"/>
      <c r="BD900" s="400">
        <f t="shared" si="214"/>
        <v>72.625</v>
      </c>
    </row>
    <row r="901" spans="42:56" ht="15" x14ac:dyDescent="0.25">
      <c r="AP901" s="91"/>
      <c r="AQ901" s="91"/>
      <c r="AR901" s="91"/>
      <c r="AS901" s="214">
        <f t="shared" si="216"/>
        <v>63.3125</v>
      </c>
      <c r="AT901" s="214">
        <f t="shared" si="216"/>
        <v>67.6875</v>
      </c>
      <c r="AU901" s="91"/>
      <c r="AV901" s="91"/>
      <c r="AW901" s="91"/>
      <c r="AX901" s="130">
        <f t="shared" si="217"/>
        <v>66.6875</v>
      </c>
      <c r="AY901" s="91"/>
      <c r="AZ901" s="91"/>
      <c r="BA901" s="91"/>
      <c r="BB901" s="91"/>
      <c r="BC901" s="91"/>
      <c r="BD901" s="400">
        <f t="shared" si="214"/>
        <v>72.6875</v>
      </c>
    </row>
    <row r="902" spans="42:56" ht="15" x14ac:dyDescent="0.25">
      <c r="AP902" s="91"/>
      <c r="AQ902" s="91"/>
      <c r="AR902" s="91"/>
      <c r="AS902" s="214">
        <f t="shared" si="216"/>
        <v>63.375</v>
      </c>
      <c r="AT902" s="214">
        <f t="shared" si="216"/>
        <v>67.75</v>
      </c>
      <c r="AU902" s="91"/>
      <c r="AV902" s="91"/>
      <c r="AW902" s="91"/>
      <c r="AX902" s="130">
        <f t="shared" si="217"/>
        <v>66.75</v>
      </c>
      <c r="AY902" s="91"/>
      <c r="AZ902" s="91"/>
      <c r="BA902" s="91"/>
      <c r="BB902" s="91"/>
      <c r="BC902" s="91"/>
      <c r="BD902" s="400">
        <f t="shared" si="214"/>
        <v>72.75</v>
      </c>
    </row>
    <row r="903" spans="42:56" ht="15" x14ac:dyDescent="0.25">
      <c r="AP903" s="91"/>
      <c r="AQ903" s="91"/>
      <c r="AR903" s="91"/>
      <c r="AS903" s="214">
        <f t="shared" si="216"/>
        <v>63.4375</v>
      </c>
      <c r="AT903" s="214">
        <f t="shared" si="216"/>
        <v>67.8125</v>
      </c>
      <c r="AU903" s="91"/>
      <c r="AV903" s="91"/>
      <c r="AW903" s="91"/>
      <c r="AX903" s="130">
        <f t="shared" si="217"/>
        <v>66.8125</v>
      </c>
      <c r="AY903" s="91"/>
      <c r="AZ903" s="91"/>
      <c r="BA903" s="91"/>
      <c r="BB903" s="91"/>
      <c r="BC903" s="91"/>
      <c r="BD903" s="400">
        <f t="shared" si="214"/>
        <v>72.8125</v>
      </c>
    </row>
    <row r="904" spans="42:56" ht="15" x14ac:dyDescent="0.25">
      <c r="AP904" s="91"/>
      <c r="AQ904" s="91"/>
      <c r="AR904" s="91"/>
      <c r="AS904" s="214">
        <f t="shared" si="216"/>
        <v>63.5</v>
      </c>
      <c r="AT904" s="214">
        <f t="shared" si="216"/>
        <v>67.875</v>
      </c>
      <c r="AU904" s="91"/>
      <c r="AV904" s="91"/>
      <c r="AW904" s="91"/>
      <c r="AX904" s="130">
        <f t="shared" si="217"/>
        <v>66.875</v>
      </c>
      <c r="AY904" s="91"/>
      <c r="AZ904" s="91"/>
      <c r="BA904" s="91"/>
      <c r="BB904" s="91"/>
      <c r="BC904" s="91"/>
      <c r="BD904" s="400">
        <f t="shared" si="214"/>
        <v>72.875</v>
      </c>
    </row>
    <row r="905" spans="42:56" ht="15" x14ac:dyDescent="0.25">
      <c r="AP905" s="91"/>
      <c r="AQ905" s="91"/>
      <c r="AR905" s="91"/>
      <c r="AS905" s="214">
        <f t="shared" si="216"/>
        <v>63.5625</v>
      </c>
      <c r="AT905" s="214">
        <f t="shared" si="216"/>
        <v>67.9375</v>
      </c>
      <c r="AU905" s="91"/>
      <c r="AV905" s="91"/>
      <c r="AW905" s="91"/>
      <c r="AX905" s="130">
        <f t="shared" si="217"/>
        <v>66.9375</v>
      </c>
      <c r="AY905" s="91"/>
      <c r="AZ905" s="91"/>
      <c r="BA905" s="91"/>
      <c r="BB905" s="91"/>
      <c r="BC905" s="91"/>
      <c r="BD905" s="400">
        <f t="shared" si="214"/>
        <v>72.9375</v>
      </c>
    </row>
    <row r="906" spans="42:56" ht="15" x14ac:dyDescent="0.25">
      <c r="AP906" s="91"/>
      <c r="AQ906" s="91"/>
      <c r="AR906" s="91"/>
      <c r="AS906" s="214">
        <f t="shared" si="216"/>
        <v>63.625</v>
      </c>
      <c r="AT906" s="214">
        <f t="shared" si="216"/>
        <v>68</v>
      </c>
      <c r="AU906" s="91"/>
      <c r="AV906" s="91"/>
      <c r="AW906" s="91"/>
      <c r="AX906" s="130">
        <f t="shared" si="217"/>
        <v>67</v>
      </c>
      <c r="AY906" s="91"/>
      <c r="AZ906" s="91"/>
      <c r="BA906" s="91"/>
      <c r="BB906" s="91"/>
      <c r="BC906" s="91"/>
      <c r="BD906" s="400">
        <f t="shared" si="214"/>
        <v>73</v>
      </c>
    </row>
    <row r="907" spans="42:56" ht="15" x14ac:dyDescent="0.25">
      <c r="AP907" s="91"/>
      <c r="AQ907" s="91"/>
      <c r="AR907" s="91"/>
      <c r="AS907" s="214">
        <f t="shared" ref="AS907:AT922" si="218">AS906+0.0625</f>
        <v>63.6875</v>
      </c>
      <c r="AT907" s="214">
        <f t="shared" si="218"/>
        <v>68.0625</v>
      </c>
      <c r="AU907" s="91"/>
      <c r="AV907" s="91"/>
      <c r="AW907" s="91"/>
      <c r="AX907" s="130">
        <f t="shared" si="217"/>
        <v>67.0625</v>
      </c>
      <c r="AY907" s="91"/>
      <c r="AZ907" s="91"/>
      <c r="BA907" s="91"/>
      <c r="BB907" s="91"/>
      <c r="BC907" s="91"/>
      <c r="BD907" s="400">
        <f t="shared" si="214"/>
        <v>73.0625</v>
      </c>
    </row>
    <row r="908" spans="42:56" ht="15" x14ac:dyDescent="0.25">
      <c r="AP908" s="91"/>
      <c r="AQ908" s="91"/>
      <c r="AR908" s="91"/>
      <c r="AS908" s="214">
        <f t="shared" si="218"/>
        <v>63.75</v>
      </c>
      <c r="AT908" s="214">
        <f t="shared" si="218"/>
        <v>68.125</v>
      </c>
      <c r="AU908" s="91"/>
      <c r="AV908" s="91"/>
      <c r="AW908" s="91"/>
      <c r="AX908" s="130">
        <f t="shared" si="217"/>
        <v>67.125</v>
      </c>
      <c r="AY908" s="91"/>
      <c r="AZ908" s="91"/>
      <c r="BA908" s="91"/>
      <c r="BB908" s="91"/>
      <c r="BC908" s="91"/>
      <c r="BD908" s="400">
        <f t="shared" si="214"/>
        <v>73.125</v>
      </c>
    </row>
    <row r="909" spans="42:56" ht="15" x14ac:dyDescent="0.25">
      <c r="AP909" s="91"/>
      <c r="AQ909" s="91"/>
      <c r="AR909" s="91"/>
      <c r="AS909" s="214">
        <f t="shared" si="218"/>
        <v>63.8125</v>
      </c>
      <c r="AT909" s="214">
        <f t="shared" si="218"/>
        <v>68.1875</v>
      </c>
      <c r="AU909" s="91"/>
      <c r="AV909" s="91"/>
      <c r="AW909" s="91"/>
      <c r="AX909" s="130">
        <f t="shared" si="217"/>
        <v>67.1875</v>
      </c>
      <c r="AY909" s="91"/>
      <c r="AZ909" s="91"/>
      <c r="BA909" s="91"/>
      <c r="BB909" s="91"/>
      <c r="BC909" s="91"/>
      <c r="BD909" s="400">
        <f t="shared" si="214"/>
        <v>73.1875</v>
      </c>
    </row>
    <row r="910" spans="42:56" ht="15" x14ac:dyDescent="0.25">
      <c r="AP910" s="91"/>
      <c r="AQ910" s="91"/>
      <c r="AR910" s="91"/>
      <c r="AS910" s="214">
        <f t="shared" si="218"/>
        <v>63.875</v>
      </c>
      <c r="AT910" s="214">
        <f t="shared" si="218"/>
        <v>68.25</v>
      </c>
      <c r="AU910" s="91"/>
      <c r="AV910" s="91"/>
      <c r="AW910" s="91"/>
      <c r="AX910" s="130">
        <f t="shared" si="217"/>
        <v>67.25</v>
      </c>
      <c r="AY910" s="91"/>
      <c r="AZ910" s="91"/>
      <c r="BA910" s="91"/>
      <c r="BB910" s="91"/>
      <c r="BC910" s="91"/>
      <c r="BD910" s="400">
        <f t="shared" si="214"/>
        <v>73.25</v>
      </c>
    </row>
    <row r="911" spans="42:56" ht="15" x14ac:dyDescent="0.25">
      <c r="AP911" s="91"/>
      <c r="AQ911" s="91"/>
      <c r="AR911" s="91"/>
      <c r="AS911" s="214">
        <f t="shared" si="218"/>
        <v>63.9375</v>
      </c>
      <c r="AT911" s="214">
        <f t="shared" si="218"/>
        <v>68.3125</v>
      </c>
      <c r="AU911" s="91"/>
      <c r="AV911" s="91"/>
      <c r="AW911" s="91"/>
      <c r="AX911" s="130">
        <f t="shared" si="217"/>
        <v>67.3125</v>
      </c>
      <c r="AY911" s="91"/>
      <c r="AZ911" s="91"/>
      <c r="BA911" s="91"/>
      <c r="BB911" s="91"/>
      <c r="BC911" s="91"/>
      <c r="BD911" s="400">
        <f t="shared" si="214"/>
        <v>73.3125</v>
      </c>
    </row>
    <row r="912" spans="42:56" ht="15" x14ac:dyDescent="0.25">
      <c r="AP912" s="91"/>
      <c r="AQ912" s="91"/>
      <c r="AR912" s="91"/>
      <c r="AS912" s="214">
        <f t="shared" si="218"/>
        <v>64</v>
      </c>
      <c r="AT912" s="214">
        <f t="shared" si="218"/>
        <v>68.375</v>
      </c>
      <c r="AU912" s="91"/>
      <c r="AV912" s="91"/>
      <c r="AW912" s="91"/>
      <c r="AX912" s="130">
        <f t="shared" si="217"/>
        <v>67.375</v>
      </c>
      <c r="AY912" s="91"/>
      <c r="AZ912" s="91"/>
      <c r="BA912" s="91"/>
      <c r="BB912" s="91"/>
      <c r="BC912" s="91"/>
      <c r="BD912" s="400">
        <f t="shared" si="214"/>
        <v>73.375</v>
      </c>
    </row>
    <row r="913" spans="42:56" ht="15" x14ac:dyDescent="0.25">
      <c r="AP913" s="91"/>
      <c r="AQ913" s="91"/>
      <c r="AR913" s="91"/>
      <c r="AS913" s="214">
        <f t="shared" si="218"/>
        <v>64.0625</v>
      </c>
      <c r="AT913" s="214">
        <f t="shared" si="218"/>
        <v>68.4375</v>
      </c>
      <c r="AU913" s="91"/>
      <c r="AV913" s="91"/>
      <c r="AW913" s="91"/>
      <c r="AX913" s="130">
        <f t="shared" si="217"/>
        <v>67.4375</v>
      </c>
      <c r="AY913" s="91"/>
      <c r="AZ913" s="91"/>
      <c r="BA913" s="91"/>
      <c r="BB913" s="91"/>
      <c r="BC913" s="91"/>
      <c r="BD913" s="400">
        <f t="shared" si="214"/>
        <v>73.4375</v>
      </c>
    </row>
    <row r="914" spans="42:56" ht="15" x14ac:dyDescent="0.25">
      <c r="AP914" s="91"/>
      <c r="AQ914" s="91"/>
      <c r="AR914" s="91"/>
      <c r="AS914" s="214">
        <f t="shared" si="218"/>
        <v>64.125</v>
      </c>
      <c r="AT914" s="214">
        <f t="shared" si="218"/>
        <v>68.5</v>
      </c>
      <c r="AU914" s="91"/>
      <c r="AV914" s="91"/>
      <c r="AW914" s="91"/>
      <c r="AX914" s="130">
        <f t="shared" si="217"/>
        <v>67.5</v>
      </c>
      <c r="AY914" s="91"/>
      <c r="AZ914" s="91"/>
      <c r="BA914" s="91"/>
      <c r="BB914" s="91"/>
      <c r="BC914" s="91"/>
      <c r="BD914" s="400">
        <f t="shared" si="214"/>
        <v>73.5</v>
      </c>
    </row>
    <row r="915" spans="42:56" ht="15" x14ac:dyDescent="0.25">
      <c r="AP915" s="91"/>
      <c r="AQ915" s="91"/>
      <c r="AR915" s="91"/>
      <c r="AS915" s="214">
        <f t="shared" si="218"/>
        <v>64.1875</v>
      </c>
      <c r="AT915" s="214">
        <f t="shared" si="218"/>
        <v>68.5625</v>
      </c>
      <c r="AU915" s="91"/>
      <c r="AV915" s="91"/>
      <c r="AW915" s="91"/>
      <c r="AX915" s="130">
        <f t="shared" si="217"/>
        <v>67.5625</v>
      </c>
      <c r="AY915" s="91"/>
      <c r="AZ915" s="91"/>
      <c r="BA915" s="91"/>
      <c r="BB915" s="91"/>
      <c r="BC915" s="91"/>
      <c r="BD915" s="400">
        <f t="shared" si="214"/>
        <v>73.5625</v>
      </c>
    </row>
    <row r="916" spans="42:56" ht="15" x14ac:dyDescent="0.25">
      <c r="AP916" s="91"/>
      <c r="AQ916" s="91"/>
      <c r="AR916" s="91"/>
      <c r="AS916" s="214">
        <f t="shared" si="218"/>
        <v>64.25</v>
      </c>
      <c r="AT916" s="214">
        <f t="shared" si="218"/>
        <v>68.625</v>
      </c>
      <c r="AU916" s="91"/>
      <c r="AV916" s="91"/>
      <c r="AW916" s="91"/>
      <c r="AX916" s="130">
        <f t="shared" si="217"/>
        <v>67.625</v>
      </c>
      <c r="AY916" s="91"/>
      <c r="AZ916" s="91"/>
      <c r="BA916" s="91"/>
      <c r="BB916" s="91"/>
      <c r="BC916" s="91"/>
      <c r="BD916" s="400">
        <f t="shared" si="214"/>
        <v>73.625</v>
      </c>
    </row>
    <row r="917" spans="42:56" ht="15" x14ac:dyDescent="0.25">
      <c r="AP917" s="91"/>
      <c r="AQ917" s="91"/>
      <c r="AR917" s="91"/>
      <c r="AS917" s="214">
        <f t="shared" si="218"/>
        <v>64.3125</v>
      </c>
      <c r="AT917" s="214">
        <f t="shared" si="218"/>
        <v>68.6875</v>
      </c>
      <c r="AU917" s="91"/>
      <c r="AV917" s="91"/>
      <c r="AW917" s="91"/>
      <c r="AX917" s="130">
        <f t="shared" si="217"/>
        <v>67.6875</v>
      </c>
      <c r="AY917" s="91"/>
      <c r="AZ917" s="91"/>
      <c r="BA917" s="91"/>
      <c r="BB917" s="91"/>
      <c r="BC917" s="91"/>
      <c r="BD917" s="400">
        <f t="shared" si="214"/>
        <v>73.6875</v>
      </c>
    </row>
    <row r="918" spans="42:56" ht="15" x14ac:dyDescent="0.25">
      <c r="AP918" s="91"/>
      <c r="AQ918" s="91"/>
      <c r="AR918" s="91"/>
      <c r="AS918" s="214">
        <f t="shared" si="218"/>
        <v>64.375</v>
      </c>
      <c r="AT918" s="214">
        <f t="shared" si="218"/>
        <v>68.75</v>
      </c>
      <c r="AU918" s="91"/>
      <c r="AV918" s="91"/>
      <c r="AW918" s="91"/>
      <c r="AX918" s="130">
        <f t="shared" si="217"/>
        <v>67.75</v>
      </c>
      <c r="AY918" s="91"/>
      <c r="AZ918" s="91"/>
      <c r="BA918" s="91"/>
      <c r="BB918" s="91"/>
      <c r="BC918" s="91"/>
      <c r="BD918" s="400">
        <f t="shared" si="214"/>
        <v>73.75</v>
      </c>
    </row>
    <row r="919" spans="42:56" ht="15" x14ac:dyDescent="0.25">
      <c r="AP919" s="91"/>
      <c r="AQ919" s="91"/>
      <c r="AR919" s="91"/>
      <c r="AS919" s="214">
        <f t="shared" si="218"/>
        <v>64.4375</v>
      </c>
      <c r="AT919" s="214">
        <f t="shared" si="218"/>
        <v>68.8125</v>
      </c>
      <c r="AU919" s="91"/>
      <c r="AV919" s="91"/>
      <c r="AW919" s="91"/>
      <c r="AX919" s="130">
        <f t="shared" si="217"/>
        <v>67.8125</v>
      </c>
      <c r="AY919" s="91"/>
      <c r="AZ919" s="91"/>
      <c r="BA919" s="91"/>
      <c r="BB919" s="91"/>
      <c r="BC919" s="91"/>
      <c r="BD919" s="400">
        <f t="shared" si="214"/>
        <v>73.8125</v>
      </c>
    </row>
    <row r="920" spans="42:56" ht="15" x14ac:dyDescent="0.25">
      <c r="AP920" s="91"/>
      <c r="AQ920" s="91"/>
      <c r="AR920" s="91"/>
      <c r="AS920" s="214">
        <f t="shared" si="218"/>
        <v>64.5</v>
      </c>
      <c r="AT920" s="214">
        <f t="shared" si="218"/>
        <v>68.875</v>
      </c>
      <c r="AU920" s="91"/>
      <c r="AV920" s="91"/>
      <c r="AW920" s="91"/>
      <c r="AX920" s="130">
        <f t="shared" si="217"/>
        <v>67.875</v>
      </c>
      <c r="AY920" s="91"/>
      <c r="AZ920" s="91"/>
      <c r="BA920" s="91"/>
      <c r="BB920" s="91"/>
      <c r="BC920" s="91"/>
      <c r="BD920" s="400">
        <f t="shared" si="214"/>
        <v>73.875</v>
      </c>
    </row>
    <row r="921" spans="42:56" ht="15" x14ac:dyDescent="0.25">
      <c r="AP921" s="91"/>
      <c r="AQ921" s="91"/>
      <c r="AR921" s="91"/>
      <c r="AS921" s="214">
        <f t="shared" si="218"/>
        <v>64.5625</v>
      </c>
      <c r="AT921" s="214">
        <f t="shared" si="218"/>
        <v>68.9375</v>
      </c>
      <c r="AU921" s="91"/>
      <c r="AV921" s="91"/>
      <c r="AW921" s="91"/>
      <c r="AX921" s="130">
        <f t="shared" si="217"/>
        <v>67.9375</v>
      </c>
      <c r="AY921" s="91"/>
      <c r="AZ921" s="91"/>
      <c r="BA921" s="91"/>
      <c r="BB921" s="91"/>
      <c r="BC921" s="91"/>
      <c r="BD921" s="400">
        <f t="shared" si="214"/>
        <v>73.9375</v>
      </c>
    </row>
    <row r="922" spans="42:56" ht="15" x14ac:dyDescent="0.25">
      <c r="AP922" s="91"/>
      <c r="AQ922" s="91"/>
      <c r="AR922" s="91"/>
      <c r="AS922" s="214">
        <f t="shared" si="218"/>
        <v>64.625</v>
      </c>
      <c r="AT922" s="214">
        <f t="shared" si="218"/>
        <v>69</v>
      </c>
      <c r="AU922" s="91"/>
      <c r="AV922" s="91"/>
      <c r="AW922" s="91"/>
      <c r="AX922" s="130">
        <f t="shared" si="217"/>
        <v>68</v>
      </c>
      <c r="AY922" s="91"/>
      <c r="AZ922" s="91"/>
      <c r="BA922" s="91"/>
      <c r="BB922" s="91"/>
      <c r="BC922" s="91"/>
      <c r="BD922" s="400">
        <f t="shared" si="214"/>
        <v>74</v>
      </c>
    </row>
    <row r="923" spans="42:56" ht="15" x14ac:dyDescent="0.25">
      <c r="AP923" s="91"/>
      <c r="AQ923" s="91"/>
      <c r="AR923" s="91"/>
      <c r="AS923" s="214">
        <f t="shared" ref="AS923:AT938" si="219">AS922+0.0625</f>
        <v>64.6875</v>
      </c>
      <c r="AT923" s="214">
        <f t="shared" si="219"/>
        <v>69.0625</v>
      </c>
      <c r="AU923" s="91"/>
      <c r="AV923" s="91"/>
      <c r="AW923" s="91"/>
      <c r="AX923" s="91"/>
      <c r="AY923" s="91"/>
      <c r="AZ923" s="91"/>
      <c r="BA923" s="91"/>
      <c r="BB923" s="91"/>
      <c r="BC923" s="91"/>
      <c r="BD923" s="400">
        <f t="shared" ref="BD923:BD986" si="220">BD922+0.0625</f>
        <v>74.0625</v>
      </c>
    </row>
    <row r="924" spans="42:56" ht="15" x14ac:dyDescent="0.25">
      <c r="AP924" s="91"/>
      <c r="AQ924" s="91"/>
      <c r="AR924" s="91"/>
      <c r="AS924" s="214">
        <f t="shared" si="219"/>
        <v>64.75</v>
      </c>
      <c r="AT924" s="214">
        <f t="shared" si="219"/>
        <v>69.125</v>
      </c>
      <c r="AU924" s="91"/>
      <c r="AV924" s="91"/>
      <c r="AW924" s="91"/>
      <c r="AX924" s="91"/>
      <c r="AY924" s="91"/>
      <c r="AZ924" s="91"/>
      <c r="BA924" s="91"/>
      <c r="BB924" s="91"/>
      <c r="BC924" s="91"/>
      <c r="BD924" s="400">
        <f t="shared" si="220"/>
        <v>74.125</v>
      </c>
    </row>
    <row r="925" spans="42:56" ht="15" x14ac:dyDescent="0.25">
      <c r="AP925" s="91"/>
      <c r="AQ925" s="91"/>
      <c r="AR925" s="91"/>
      <c r="AS925" s="214">
        <f t="shared" si="219"/>
        <v>64.8125</v>
      </c>
      <c r="AT925" s="214">
        <f t="shared" si="219"/>
        <v>69.1875</v>
      </c>
      <c r="AU925" s="91"/>
      <c r="AV925" s="91"/>
      <c r="AW925" s="91"/>
      <c r="AX925" s="91"/>
      <c r="AY925" s="91"/>
      <c r="AZ925" s="91"/>
      <c r="BA925" s="91"/>
      <c r="BB925" s="91"/>
      <c r="BC925" s="91"/>
      <c r="BD925" s="400">
        <f t="shared" si="220"/>
        <v>74.1875</v>
      </c>
    </row>
    <row r="926" spans="42:56" ht="15" x14ac:dyDescent="0.25">
      <c r="AP926" s="91"/>
      <c r="AQ926" s="91"/>
      <c r="AR926" s="91"/>
      <c r="AS926" s="214">
        <f t="shared" si="219"/>
        <v>64.875</v>
      </c>
      <c r="AT926" s="214">
        <f t="shared" si="219"/>
        <v>69.25</v>
      </c>
      <c r="AU926" s="91"/>
      <c r="AV926" s="91"/>
      <c r="AW926" s="91"/>
      <c r="AX926" s="91"/>
      <c r="AY926" s="91"/>
      <c r="AZ926" s="91"/>
      <c r="BA926" s="91"/>
      <c r="BB926" s="91"/>
      <c r="BC926" s="91"/>
      <c r="BD926" s="400">
        <f t="shared" si="220"/>
        <v>74.25</v>
      </c>
    </row>
    <row r="927" spans="42:56" ht="15" x14ac:dyDescent="0.25">
      <c r="AP927" s="91"/>
      <c r="AQ927" s="91"/>
      <c r="AR927" s="91"/>
      <c r="AS927" s="214">
        <f t="shared" si="219"/>
        <v>64.9375</v>
      </c>
      <c r="AT927" s="214">
        <f t="shared" si="219"/>
        <v>69.3125</v>
      </c>
      <c r="AU927" s="91"/>
      <c r="AV927" s="91"/>
      <c r="AW927" s="91"/>
      <c r="AX927" s="91"/>
      <c r="AY927" s="91"/>
      <c r="AZ927" s="91"/>
      <c r="BA927" s="91"/>
      <c r="BB927" s="91"/>
      <c r="BC927" s="91"/>
      <c r="BD927" s="400">
        <f t="shared" si="220"/>
        <v>74.3125</v>
      </c>
    </row>
    <row r="928" spans="42:56" ht="15" x14ac:dyDescent="0.25">
      <c r="AP928" s="91"/>
      <c r="AQ928" s="91"/>
      <c r="AR928" s="91"/>
      <c r="AS928" s="214">
        <f t="shared" si="219"/>
        <v>65</v>
      </c>
      <c r="AT928" s="214">
        <f t="shared" si="219"/>
        <v>69.375</v>
      </c>
      <c r="AU928" s="91"/>
      <c r="AV928" s="91"/>
      <c r="AW928" s="91"/>
      <c r="AX928" s="91"/>
      <c r="AY928" s="91"/>
      <c r="AZ928" s="91"/>
      <c r="BA928" s="91"/>
      <c r="BB928" s="91"/>
      <c r="BC928" s="91"/>
      <c r="BD928" s="400">
        <f t="shared" si="220"/>
        <v>74.375</v>
      </c>
    </row>
    <row r="929" spans="42:56" ht="15" x14ac:dyDescent="0.25">
      <c r="AP929" s="91"/>
      <c r="AQ929" s="91"/>
      <c r="AR929" s="91"/>
      <c r="AS929" s="214">
        <f t="shared" si="219"/>
        <v>65.0625</v>
      </c>
      <c r="AT929" s="214">
        <f t="shared" si="219"/>
        <v>69.4375</v>
      </c>
      <c r="AU929" s="91"/>
      <c r="AV929" s="91"/>
      <c r="AW929" s="91"/>
      <c r="AX929" s="91"/>
      <c r="AY929" s="91"/>
      <c r="AZ929" s="91"/>
      <c r="BA929" s="91"/>
      <c r="BB929" s="91"/>
      <c r="BC929" s="91"/>
      <c r="BD929" s="400">
        <f t="shared" si="220"/>
        <v>74.4375</v>
      </c>
    </row>
    <row r="930" spans="42:56" ht="15" x14ac:dyDescent="0.25">
      <c r="AP930" s="91"/>
      <c r="AQ930" s="91"/>
      <c r="AR930" s="91"/>
      <c r="AS930" s="214">
        <f t="shared" si="219"/>
        <v>65.125</v>
      </c>
      <c r="AT930" s="214">
        <f t="shared" si="219"/>
        <v>69.5</v>
      </c>
      <c r="AU930" s="91"/>
      <c r="AV930" s="91"/>
      <c r="AW930" s="91"/>
      <c r="AX930" s="91"/>
      <c r="AY930" s="91"/>
      <c r="AZ930" s="91"/>
      <c r="BA930" s="91"/>
      <c r="BB930" s="91"/>
      <c r="BC930" s="91"/>
      <c r="BD930" s="400">
        <f t="shared" si="220"/>
        <v>74.5</v>
      </c>
    </row>
    <row r="931" spans="42:56" ht="15" x14ac:dyDescent="0.25">
      <c r="AP931" s="91"/>
      <c r="AQ931" s="91"/>
      <c r="AR931" s="91"/>
      <c r="AS931" s="214">
        <f t="shared" si="219"/>
        <v>65.1875</v>
      </c>
      <c r="AT931" s="214">
        <f t="shared" si="219"/>
        <v>69.5625</v>
      </c>
      <c r="AU931" s="91"/>
      <c r="AV931" s="91"/>
      <c r="AW931" s="91"/>
      <c r="AX931" s="91"/>
      <c r="AY931" s="91"/>
      <c r="AZ931" s="91"/>
      <c r="BA931" s="91"/>
      <c r="BB931" s="91"/>
      <c r="BC931" s="91"/>
      <c r="BD931" s="400">
        <f t="shared" si="220"/>
        <v>74.5625</v>
      </c>
    </row>
    <row r="932" spans="42:56" ht="15" x14ac:dyDescent="0.25">
      <c r="AP932" s="91"/>
      <c r="AQ932" s="91"/>
      <c r="AR932" s="91"/>
      <c r="AS932" s="214">
        <f t="shared" si="219"/>
        <v>65.25</v>
      </c>
      <c r="AT932" s="214">
        <f t="shared" si="219"/>
        <v>69.625</v>
      </c>
      <c r="AU932" s="91"/>
      <c r="AV932" s="91"/>
      <c r="AW932" s="91"/>
      <c r="AX932" s="91"/>
      <c r="AY932" s="91"/>
      <c r="AZ932" s="91"/>
      <c r="BA932" s="91"/>
      <c r="BB932" s="91"/>
      <c r="BC932" s="91"/>
      <c r="BD932" s="400">
        <f t="shared" si="220"/>
        <v>74.625</v>
      </c>
    </row>
    <row r="933" spans="42:56" ht="15" x14ac:dyDescent="0.25">
      <c r="AP933" s="91"/>
      <c r="AQ933" s="91"/>
      <c r="AR933" s="91"/>
      <c r="AS933" s="214">
        <f t="shared" si="219"/>
        <v>65.3125</v>
      </c>
      <c r="AT933" s="214">
        <f t="shared" si="219"/>
        <v>69.6875</v>
      </c>
      <c r="AU933" s="91"/>
      <c r="AV933" s="91"/>
      <c r="AW933" s="91"/>
      <c r="AX933" s="91"/>
      <c r="AY933" s="91"/>
      <c r="AZ933" s="91"/>
      <c r="BA933" s="91"/>
      <c r="BB933" s="91"/>
      <c r="BC933" s="91"/>
      <c r="BD933" s="400">
        <f t="shared" si="220"/>
        <v>74.6875</v>
      </c>
    </row>
    <row r="934" spans="42:56" ht="15" x14ac:dyDescent="0.25">
      <c r="AP934" s="91"/>
      <c r="AQ934" s="91"/>
      <c r="AR934" s="91"/>
      <c r="AS934" s="214">
        <f t="shared" si="219"/>
        <v>65.375</v>
      </c>
      <c r="AT934" s="214">
        <f t="shared" si="219"/>
        <v>69.75</v>
      </c>
      <c r="AU934" s="91"/>
      <c r="AV934" s="91"/>
      <c r="AW934" s="91"/>
      <c r="AX934" s="91"/>
      <c r="AY934" s="91"/>
      <c r="AZ934" s="91"/>
      <c r="BA934" s="91"/>
      <c r="BB934" s="91"/>
      <c r="BC934" s="91"/>
      <c r="BD934" s="400">
        <f t="shared" si="220"/>
        <v>74.75</v>
      </c>
    </row>
    <row r="935" spans="42:56" ht="15" x14ac:dyDescent="0.25">
      <c r="AP935" s="91"/>
      <c r="AQ935" s="91"/>
      <c r="AR935" s="91"/>
      <c r="AS935" s="214">
        <f t="shared" si="219"/>
        <v>65.4375</v>
      </c>
      <c r="AT935" s="214">
        <f t="shared" si="219"/>
        <v>69.8125</v>
      </c>
      <c r="AU935" s="91"/>
      <c r="AV935" s="91"/>
      <c r="AW935" s="91"/>
      <c r="AX935" s="91"/>
      <c r="AY935" s="91"/>
      <c r="AZ935" s="91"/>
      <c r="BA935" s="91"/>
      <c r="BB935" s="91"/>
      <c r="BC935" s="91"/>
      <c r="BD935" s="400">
        <f t="shared" si="220"/>
        <v>74.8125</v>
      </c>
    </row>
    <row r="936" spans="42:56" ht="15" x14ac:dyDescent="0.25">
      <c r="AP936" s="91"/>
      <c r="AQ936" s="91"/>
      <c r="AR936" s="91"/>
      <c r="AS936" s="214">
        <f t="shared" si="219"/>
        <v>65.5</v>
      </c>
      <c r="AT936" s="214">
        <f t="shared" si="219"/>
        <v>69.875</v>
      </c>
      <c r="AU936" s="91"/>
      <c r="AV936" s="91"/>
      <c r="AW936" s="91"/>
      <c r="AX936" s="91"/>
      <c r="AY936" s="91"/>
      <c r="AZ936" s="91"/>
      <c r="BA936" s="91"/>
      <c r="BB936" s="91"/>
      <c r="BC936" s="91"/>
      <c r="BD936" s="400">
        <f t="shared" si="220"/>
        <v>74.875</v>
      </c>
    </row>
    <row r="937" spans="42:56" ht="15" x14ac:dyDescent="0.25">
      <c r="AP937" s="91"/>
      <c r="AQ937" s="91"/>
      <c r="AR937" s="91"/>
      <c r="AS937" s="214">
        <f t="shared" si="219"/>
        <v>65.5625</v>
      </c>
      <c r="AT937" s="214">
        <f t="shared" si="219"/>
        <v>69.9375</v>
      </c>
      <c r="AU937" s="91"/>
      <c r="AV937" s="91"/>
      <c r="AW937" s="91"/>
      <c r="AX937" s="91"/>
      <c r="AY937" s="91"/>
      <c r="AZ937" s="91"/>
      <c r="BA937" s="91"/>
      <c r="BB937" s="91"/>
      <c r="BC937" s="91"/>
      <c r="BD937" s="400">
        <f t="shared" si="220"/>
        <v>74.9375</v>
      </c>
    </row>
    <row r="938" spans="42:56" ht="15" x14ac:dyDescent="0.25">
      <c r="AP938" s="91"/>
      <c r="AQ938" s="91"/>
      <c r="AR938" s="91"/>
      <c r="AS938" s="214">
        <f t="shared" si="219"/>
        <v>65.625</v>
      </c>
      <c r="AT938" s="214">
        <f t="shared" si="219"/>
        <v>70</v>
      </c>
      <c r="AU938" s="91"/>
      <c r="AV938" s="91"/>
      <c r="AW938" s="91"/>
      <c r="AX938" s="91"/>
      <c r="AY938" s="91"/>
      <c r="AZ938" s="91"/>
      <c r="BA938" s="91"/>
      <c r="BB938" s="91"/>
      <c r="BC938" s="91"/>
      <c r="BD938" s="400">
        <f t="shared" si="220"/>
        <v>75</v>
      </c>
    </row>
    <row r="939" spans="42:56" ht="15" x14ac:dyDescent="0.25">
      <c r="AP939" s="91"/>
      <c r="AQ939" s="91"/>
      <c r="AR939" s="91"/>
      <c r="AS939" s="214">
        <f t="shared" ref="AS939:AT954" si="221">AS938+0.0625</f>
        <v>65.6875</v>
      </c>
      <c r="AT939" s="214">
        <f t="shared" si="221"/>
        <v>70.0625</v>
      </c>
      <c r="AU939" s="91"/>
      <c r="AV939" s="91"/>
      <c r="AW939" s="91"/>
      <c r="AX939" s="91"/>
      <c r="AY939" s="91"/>
      <c r="AZ939" s="91"/>
      <c r="BA939" s="91"/>
      <c r="BB939" s="91"/>
      <c r="BC939" s="91"/>
      <c r="BD939" s="400">
        <f t="shared" si="220"/>
        <v>75.0625</v>
      </c>
    </row>
    <row r="940" spans="42:56" ht="15" x14ac:dyDescent="0.25">
      <c r="AP940" s="91"/>
      <c r="AQ940" s="91"/>
      <c r="AR940" s="91"/>
      <c r="AS940" s="214">
        <f t="shared" si="221"/>
        <v>65.75</v>
      </c>
      <c r="AT940" s="214">
        <f t="shared" si="221"/>
        <v>70.125</v>
      </c>
      <c r="AU940" s="91"/>
      <c r="AV940" s="91"/>
      <c r="AW940" s="91"/>
      <c r="AX940" s="91"/>
      <c r="AY940" s="91"/>
      <c r="AZ940" s="91"/>
      <c r="BA940" s="91"/>
      <c r="BB940" s="91"/>
      <c r="BC940" s="91"/>
      <c r="BD940" s="400">
        <f t="shared" si="220"/>
        <v>75.125</v>
      </c>
    </row>
    <row r="941" spans="42:56" ht="15" x14ac:dyDescent="0.25">
      <c r="AP941" s="91"/>
      <c r="AQ941" s="91"/>
      <c r="AR941" s="91"/>
      <c r="AS941" s="214">
        <f t="shared" si="221"/>
        <v>65.8125</v>
      </c>
      <c r="AT941" s="214">
        <f t="shared" si="221"/>
        <v>70.1875</v>
      </c>
      <c r="AU941" s="91"/>
      <c r="AV941" s="91"/>
      <c r="AW941" s="91"/>
      <c r="AX941" s="91"/>
      <c r="AY941" s="91"/>
      <c r="AZ941" s="91"/>
      <c r="BA941" s="91"/>
      <c r="BB941" s="91"/>
      <c r="BC941" s="91"/>
      <c r="BD941" s="400">
        <f t="shared" si="220"/>
        <v>75.1875</v>
      </c>
    </row>
    <row r="942" spans="42:56" ht="15" x14ac:dyDescent="0.25">
      <c r="AP942" s="91"/>
      <c r="AQ942" s="91"/>
      <c r="AR942" s="91"/>
      <c r="AS942" s="214">
        <f t="shared" si="221"/>
        <v>65.875</v>
      </c>
      <c r="AT942" s="214">
        <f t="shared" si="221"/>
        <v>70.25</v>
      </c>
      <c r="AU942" s="91"/>
      <c r="AV942" s="91"/>
      <c r="AW942" s="91"/>
      <c r="AX942" s="91"/>
      <c r="AY942" s="91"/>
      <c r="AZ942" s="91"/>
      <c r="BA942" s="91"/>
      <c r="BB942" s="91"/>
      <c r="BC942" s="91"/>
      <c r="BD942" s="400">
        <f t="shared" si="220"/>
        <v>75.25</v>
      </c>
    </row>
    <row r="943" spans="42:56" ht="15" x14ac:dyDescent="0.25">
      <c r="AP943" s="91"/>
      <c r="AQ943" s="91"/>
      <c r="AR943" s="91"/>
      <c r="AS943" s="214">
        <f t="shared" si="221"/>
        <v>65.9375</v>
      </c>
      <c r="AT943" s="214">
        <f t="shared" si="221"/>
        <v>70.3125</v>
      </c>
      <c r="AU943" s="91"/>
      <c r="AV943" s="91"/>
      <c r="AW943" s="91"/>
      <c r="AX943" s="91"/>
      <c r="AY943" s="91"/>
      <c r="AZ943" s="91"/>
      <c r="BA943" s="91"/>
      <c r="BB943" s="91"/>
      <c r="BC943" s="91"/>
      <c r="BD943" s="400">
        <f t="shared" si="220"/>
        <v>75.3125</v>
      </c>
    </row>
    <row r="944" spans="42:56" ht="15" x14ac:dyDescent="0.25">
      <c r="AP944" s="91"/>
      <c r="AQ944" s="91"/>
      <c r="AR944" s="91"/>
      <c r="AS944" s="214">
        <f t="shared" si="221"/>
        <v>66</v>
      </c>
      <c r="AT944" s="214">
        <f t="shared" si="221"/>
        <v>70.375</v>
      </c>
      <c r="AU944" s="91"/>
      <c r="AV944" s="91"/>
      <c r="AW944" s="91"/>
      <c r="AX944" s="91"/>
      <c r="AY944" s="91"/>
      <c r="AZ944" s="91"/>
      <c r="BA944" s="91"/>
      <c r="BB944" s="91"/>
      <c r="BC944" s="91"/>
      <c r="BD944" s="400">
        <f t="shared" si="220"/>
        <v>75.375</v>
      </c>
    </row>
    <row r="945" spans="42:56" ht="15" x14ac:dyDescent="0.25">
      <c r="AP945" s="91"/>
      <c r="AQ945" s="91"/>
      <c r="AR945" s="91"/>
      <c r="AS945" s="214">
        <f t="shared" si="221"/>
        <v>66.0625</v>
      </c>
      <c r="AT945" s="214">
        <f t="shared" si="221"/>
        <v>70.4375</v>
      </c>
      <c r="AU945" s="91"/>
      <c r="AV945" s="91"/>
      <c r="AW945" s="91"/>
      <c r="AX945" s="91"/>
      <c r="AY945" s="91"/>
      <c r="AZ945" s="91"/>
      <c r="BA945" s="91"/>
      <c r="BB945" s="91"/>
      <c r="BC945" s="91"/>
      <c r="BD945" s="400">
        <f t="shared" si="220"/>
        <v>75.4375</v>
      </c>
    </row>
    <row r="946" spans="42:56" ht="15" x14ac:dyDescent="0.25">
      <c r="AP946" s="91"/>
      <c r="AQ946" s="91"/>
      <c r="AR946" s="91"/>
      <c r="AS946" s="214">
        <f t="shared" si="221"/>
        <v>66.125</v>
      </c>
      <c r="AT946" s="214">
        <f t="shared" si="221"/>
        <v>70.5</v>
      </c>
      <c r="AU946" s="91"/>
      <c r="AV946" s="91"/>
      <c r="AW946" s="91"/>
      <c r="AX946" s="91"/>
      <c r="AY946" s="91"/>
      <c r="AZ946" s="91"/>
      <c r="BA946" s="91"/>
      <c r="BB946" s="91"/>
      <c r="BC946" s="91"/>
      <c r="BD946" s="400">
        <f t="shared" si="220"/>
        <v>75.5</v>
      </c>
    </row>
    <row r="947" spans="42:56" ht="15" x14ac:dyDescent="0.25">
      <c r="AP947" s="91"/>
      <c r="AQ947" s="91"/>
      <c r="AR947" s="91"/>
      <c r="AS947" s="214">
        <f t="shared" si="221"/>
        <v>66.1875</v>
      </c>
      <c r="AT947" s="214">
        <f t="shared" si="221"/>
        <v>70.5625</v>
      </c>
      <c r="AU947" s="91"/>
      <c r="AV947" s="91"/>
      <c r="AW947" s="91"/>
      <c r="AX947" s="91"/>
      <c r="AY947" s="91"/>
      <c r="AZ947" s="91"/>
      <c r="BA947" s="91"/>
      <c r="BB947" s="91"/>
      <c r="BC947" s="91"/>
      <c r="BD947" s="400">
        <f t="shared" si="220"/>
        <v>75.5625</v>
      </c>
    </row>
    <row r="948" spans="42:56" ht="15" x14ac:dyDescent="0.25">
      <c r="AP948" s="91"/>
      <c r="AQ948" s="91"/>
      <c r="AR948" s="91"/>
      <c r="AS948" s="214">
        <f t="shared" si="221"/>
        <v>66.25</v>
      </c>
      <c r="AT948" s="214">
        <f t="shared" si="221"/>
        <v>70.625</v>
      </c>
      <c r="AU948" s="91"/>
      <c r="AV948" s="91"/>
      <c r="AW948" s="91"/>
      <c r="AX948" s="91"/>
      <c r="AY948" s="91"/>
      <c r="AZ948" s="91"/>
      <c r="BA948" s="91"/>
      <c r="BB948" s="91"/>
      <c r="BC948" s="91"/>
      <c r="BD948" s="400">
        <f t="shared" si="220"/>
        <v>75.625</v>
      </c>
    </row>
    <row r="949" spans="42:56" ht="15" x14ac:dyDescent="0.25">
      <c r="AP949" s="91"/>
      <c r="AQ949" s="91"/>
      <c r="AR949" s="91"/>
      <c r="AS949" s="214">
        <f t="shared" si="221"/>
        <v>66.3125</v>
      </c>
      <c r="AT949" s="214">
        <f t="shared" si="221"/>
        <v>70.6875</v>
      </c>
      <c r="AU949" s="91"/>
      <c r="AV949" s="91"/>
      <c r="AW949" s="91"/>
      <c r="AX949" s="91"/>
      <c r="AY949" s="91"/>
      <c r="AZ949" s="91"/>
      <c r="BA949" s="91"/>
      <c r="BB949" s="91"/>
      <c r="BC949" s="91"/>
      <c r="BD949" s="400">
        <f t="shared" si="220"/>
        <v>75.6875</v>
      </c>
    </row>
    <row r="950" spans="42:56" ht="15" x14ac:dyDescent="0.25">
      <c r="AP950" s="91"/>
      <c r="AQ950" s="91"/>
      <c r="AR950" s="91"/>
      <c r="AS950" s="214">
        <f t="shared" si="221"/>
        <v>66.375</v>
      </c>
      <c r="AT950" s="214">
        <f t="shared" si="221"/>
        <v>70.75</v>
      </c>
      <c r="AU950" s="91"/>
      <c r="AV950" s="91"/>
      <c r="AW950" s="91"/>
      <c r="AX950" s="91"/>
      <c r="AY950" s="91"/>
      <c r="AZ950" s="91"/>
      <c r="BA950" s="91"/>
      <c r="BB950" s="91"/>
      <c r="BC950" s="91"/>
      <c r="BD950" s="400">
        <f t="shared" si="220"/>
        <v>75.75</v>
      </c>
    </row>
    <row r="951" spans="42:56" ht="15" x14ac:dyDescent="0.25">
      <c r="AP951" s="91"/>
      <c r="AQ951" s="91"/>
      <c r="AR951" s="91"/>
      <c r="AS951" s="214">
        <f t="shared" si="221"/>
        <v>66.4375</v>
      </c>
      <c r="AT951" s="214">
        <f t="shared" si="221"/>
        <v>70.8125</v>
      </c>
      <c r="AU951" s="91"/>
      <c r="AV951" s="91"/>
      <c r="AW951" s="91"/>
      <c r="AX951" s="91"/>
      <c r="AY951" s="91"/>
      <c r="AZ951" s="91"/>
      <c r="BA951" s="91"/>
      <c r="BB951" s="91"/>
      <c r="BC951" s="91"/>
      <c r="BD951" s="400">
        <f t="shared" si="220"/>
        <v>75.8125</v>
      </c>
    </row>
    <row r="952" spans="42:56" ht="15" x14ac:dyDescent="0.25">
      <c r="AP952" s="91"/>
      <c r="AQ952" s="91"/>
      <c r="AR952" s="91"/>
      <c r="AS952" s="214">
        <f t="shared" si="221"/>
        <v>66.5</v>
      </c>
      <c r="AT952" s="214">
        <f t="shared" si="221"/>
        <v>70.875</v>
      </c>
      <c r="AU952" s="91"/>
      <c r="AV952" s="91"/>
      <c r="AW952" s="91"/>
      <c r="AX952" s="91"/>
      <c r="AY952" s="91"/>
      <c r="AZ952" s="91"/>
      <c r="BA952" s="91"/>
      <c r="BB952" s="91"/>
      <c r="BC952" s="91"/>
      <c r="BD952" s="400">
        <f t="shared" si="220"/>
        <v>75.875</v>
      </c>
    </row>
    <row r="953" spans="42:56" ht="15" x14ac:dyDescent="0.25">
      <c r="AP953" s="91"/>
      <c r="AQ953" s="91"/>
      <c r="AR953" s="91"/>
      <c r="AS953" s="214">
        <f t="shared" si="221"/>
        <v>66.5625</v>
      </c>
      <c r="AT953" s="214">
        <f t="shared" si="221"/>
        <v>70.9375</v>
      </c>
      <c r="AU953" s="91"/>
      <c r="AV953" s="91"/>
      <c r="AW953" s="91"/>
      <c r="AX953" s="91"/>
      <c r="AY953" s="91"/>
      <c r="AZ953" s="91"/>
      <c r="BA953" s="91"/>
      <c r="BB953" s="91"/>
      <c r="BC953" s="91"/>
      <c r="BD953" s="400">
        <f t="shared" si="220"/>
        <v>75.9375</v>
      </c>
    </row>
    <row r="954" spans="42:56" ht="15" x14ac:dyDescent="0.25">
      <c r="AP954" s="91"/>
      <c r="AQ954" s="91"/>
      <c r="AR954" s="91"/>
      <c r="AS954" s="214">
        <f t="shared" si="221"/>
        <v>66.625</v>
      </c>
      <c r="AT954" s="214">
        <f t="shared" si="221"/>
        <v>71</v>
      </c>
      <c r="AU954" s="91"/>
      <c r="AV954" s="91"/>
      <c r="AW954" s="91"/>
      <c r="AX954" s="91"/>
      <c r="AY954" s="91"/>
      <c r="AZ954" s="91"/>
      <c r="BA954" s="91"/>
      <c r="BB954" s="91"/>
      <c r="BC954" s="91"/>
      <c r="BD954" s="400">
        <f t="shared" si="220"/>
        <v>76</v>
      </c>
    </row>
    <row r="955" spans="42:56" ht="15" x14ac:dyDescent="0.25">
      <c r="AP955" s="91"/>
      <c r="AQ955" s="91"/>
      <c r="AR955" s="91"/>
      <c r="AS955" s="214">
        <f t="shared" ref="AS955:AT970" si="222">AS954+0.0625</f>
        <v>66.6875</v>
      </c>
      <c r="AT955" s="214">
        <f t="shared" si="222"/>
        <v>71.0625</v>
      </c>
      <c r="AU955" s="91"/>
      <c r="AV955" s="91"/>
      <c r="AW955" s="91"/>
      <c r="AX955" s="91"/>
      <c r="AY955" s="91"/>
      <c r="AZ955" s="91"/>
      <c r="BA955" s="91"/>
      <c r="BB955" s="91"/>
      <c r="BC955" s="91"/>
      <c r="BD955" s="400">
        <f t="shared" si="220"/>
        <v>76.0625</v>
      </c>
    </row>
    <row r="956" spans="42:56" ht="15" x14ac:dyDescent="0.25">
      <c r="AP956" s="91"/>
      <c r="AQ956" s="91"/>
      <c r="AR956" s="91"/>
      <c r="AS956" s="214">
        <f t="shared" si="222"/>
        <v>66.75</v>
      </c>
      <c r="AT956" s="214">
        <f t="shared" si="222"/>
        <v>71.125</v>
      </c>
      <c r="AU956" s="91"/>
      <c r="AV956" s="91"/>
      <c r="AW956" s="91"/>
      <c r="AX956" s="91"/>
      <c r="AY956" s="91"/>
      <c r="AZ956" s="91"/>
      <c r="BA956" s="91"/>
      <c r="BB956" s="91"/>
      <c r="BC956" s="91"/>
      <c r="BD956" s="400">
        <f t="shared" si="220"/>
        <v>76.125</v>
      </c>
    </row>
    <row r="957" spans="42:56" ht="15" x14ac:dyDescent="0.25">
      <c r="AP957" s="91"/>
      <c r="AQ957" s="91"/>
      <c r="AR957" s="91"/>
      <c r="AS957" s="214">
        <f t="shared" si="222"/>
        <v>66.8125</v>
      </c>
      <c r="AT957" s="214">
        <f t="shared" si="222"/>
        <v>71.1875</v>
      </c>
      <c r="AU957" s="91"/>
      <c r="AV957" s="91"/>
      <c r="AW957" s="91"/>
      <c r="AX957" s="91"/>
      <c r="AY957" s="91"/>
      <c r="AZ957" s="91"/>
      <c r="BA957" s="91"/>
      <c r="BB957" s="91"/>
      <c r="BC957" s="91"/>
      <c r="BD957" s="400">
        <f t="shared" si="220"/>
        <v>76.1875</v>
      </c>
    </row>
    <row r="958" spans="42:56" ht="15" x14ac:dyDescent="0.25">
      <c r="AP958" s="91"/>
      <c r="AQ958" s="91"/>
      <c r="AR958" s="91"/>
      <c r="AS958" s="214">
        <f t="shared" si="222"/>
        <v>66.875</v>
      </c>
      <c r="AT958" s="214">
        <f t="shared" si="222"/>
        <v>71.25</v>
      </c>
      <c r="AU958" s="91"/>
      <c r="AV958" s="91"/>
      <c r="AW958" s="91"/>
      <c r="AX958" s="91"/>
      <c r="AY958" s="91"/>
      <c r="AZ958" s="91"/>
      <c r="BA958" s="91"/>
      <c r="BB958" s="91"/>
      <c r="BC958" s="91"/>
      <c r="BD958" s="400">
        <f t="shared" si="220"/>
        <v>76.25</v>
      </c>
    </row>
    <row r="959" spans="42:56" ht="15" x14ac:dyDescent="0.25">
      <c r="AP959" s="91"/>
      <c r="AQ959" s="91"/>
      <c r="AR959" s="91"/>
      <c r="AS959" s="214">
        <f t="shared" si="222"/>
        <v>66.9375</v>
      </c>
      <c r="AT959" s="214">
        <f t="shared" si="222"/>
        <v>71.3125</v>
      </c>
      <c r="AU959" s="91"/>
      <c r="AV959" s="91"/>
      <c r="AW959" s="91"/>
      <c r="AX959" s="91"/>
      <c r="AY959" s="91"/>
      <c r="AZ959" s="91"/>
      <c r="BA959" s="91"/>
      <c r="BB959" s="91"/>
      <c r="BC959" s="91"/>
      <c r="BD959" s="400">
        <f t="shared" si="220"/>
        <v>76.3125</v>
      </c>
    </row>
    <row r="960" spans="42:56" ht="15" x14ac:dyDescent="0.25">
      <c r="AP960" s="91"/>
      <c r="AQ960" s="91"/>
      <c r="AR960" s="91"/>
      <c r="AS960" s="214">
        <f t="shared" si="222"/>
        <v>67</v>
      </c>
      <c r="AT960" s="214">
        <f t="shared" si="222"/>
        <v>71.375</v>
      </c>
      <c r="AU960" s="91"/>
      <c r="AV960" s="91"/>
      <c r="AW960" s="91"/>
      <c r="AX960" s="91"/>
      <c r="AY960" s="91"/>
      <c r="AZ960" s="91"/>
      <c r="BA960" s="91"/>
      <c r="BB960" s="91"/>
      <c r="BC960" s="91"/>
      <c r="BD960" s="400">
        <f t="shared" si="220"/>
        <v>76.375</v>
      </c>
    </row>
    <row r="961" spans="42:56" ht="15" x14ac:dyDescent="0.25">
      <c r="AP961" s="91"/>
      <c r="AQ961" s="91"/>
      <c r="AR961" s="91"/>
      <c r="AS961" s="214">
        <f t="shared" si="222"/>
        <v>67.0625</v>
      </c>
      <c r="AT961" s="214">
        <f t="shared" si="222"/>
        <v>71.4375</v>
      </c>
      <c r="AU961" s="91"/>
      <c r="AV961" s="91"/>
      <c r="AW961" s="91"/>
      <c r="AX961" s="91"/>
      <c r="AY961" s="91"/>
      <c r="AZ961" s="91"/>
      <c r="BA961" s="91"/>
      <c r="BB961" s="91"/>
      <c r="BC961" s="91"/>
      <c r="BD961" s="400">
        <f t="shared" si="220"/>
        <v>76.4375</v>
      </c>
    </row>
    <row r="962" spans="42:56" ht="15" x14ac:dyDescent="0.25">
      <c r="AP962" s="91"/>
      <c r="AQ962" s="91"/>
      <c r="AR962" s="91"/>
      <c r="AS962" s="214">
        <f t="shared" si="222"/>
        <v>67.125</v>
      </c>
      <c r="AT962" s="214">
        <f t="shared" si="222"/>
        <v>71.5</v>
      </c>
      <c r="AU962" s="91"/>
      <c r="AV962" s="91"/>
      <c r="AW962" s="91"/>
      <c r="AX962" s="91"/>
      <c r="AY962" s="91"/>
      <c r="AZ962" s="91"/>
      <c r="BA962" s="91"/>
      <c r="BB962" s="91"/>
      <c r="BC962" s="91"/>
      <c r="BD962" s="400">
        <f t="shared" si="220"/>
        <v>76.5</v>
      </c>
    </row>
    <row r="963" spans="42:56" ht="15" x14ac:dyDescent="0.25">
      <c r="AP963" s="91"/>
      <c r="AQ963" s="91"/>
      <c r="AR963" s="91"/>
      <c r="AS963" s="214">
        <f t="shared" si="222"/>
        <v>67.1875</v>
      </c>
      <c r="AT963" s="214">
        <f t="shared" si="222"/>
        <v>71.5625</v>
      </c>
      <c r="AU963" s="91"/>
      <c r="AV963" s="91"/>
      <c r="AW963" s="91"/>
      <c r="AX963" s="91"/>
      <c r="AY963" s="91"/>
      <c r="AZ963" s="91"/>
      <c r="BA963" s="91"/>
      <c r="BB963" s="91"/>
      <c r="BC963" s="91"/>
      <c r="BD963" s="400">
        <f t="shared" si="220"/>
        <v>76.5625</v>
      </c>
    </row>
    <row r="964" spans="42:56" ht="15" x14ac:dyDescent="0.25">
      <c r="AP964" s="91"/>
      <c r="AQ964" s="91"/>
      <c r="AR964" s="91"/>
      <c r="AS964" s="214">
        <f t="shared" si="222"/>
        <v>67.25</v>
      </c>
      <c r="AT964" s="214">
        <f t="shared" si="222"/>
        <v>71.625</v>
      </c>
      <c r="AU964" s="91"/>
      <c r="AV964" s="91"/>
      <c r="AW964" s="91"/>
      <c r="AX964" s="91"/>
      <c r="AY964" s="91"/>
      <c r="AZ964" s="91"/>
      <c r="BA964" s="91"/>
      <c r="BB964" s="91"/>
      <c r="BC964" s="91"/>
      <c r="BD964" s="400">
        <f t="shared" si="220"/>
        <v>76.625</v>
      </c>
    </row>
    <row r="965" spans="42:56" ht="15" x14ac:dyDescent="0.25">
      <c r="AP965" s="91"/>
      <c r="AQ965" s="91"/>
      <c r="AR965" s="91"/>
      <c r="AS965" s="214">
        <f t="shared" si="222"/>
        <v>67.3125</v>
      </c>
      <c r="AT965" s="214">
        <f t="shared" si="222"/>
        <v>71.6875</v>
      </c>
      <c r="AU965" s="91"/>
      <c r="AV965" s="91"/>
      <c r="AW965" s="91"/>
      <c r="AX965" s="91"/>
      <c r="AY965" s="91"/>
      <c r="AZ965" s="91"/>
      <c r="BA965" s="91"/>
      <c r="BB965" s="91"/>
      <c r="BC965" s="91"/>
      <c r="BD965" s="400">
        <f t="shared" si="220"/>
        <v>76.6875</v>
      </c>
    </row>
    <row r="966" spans="42:56" ht="15" x14ac:dyDescent="0.25">
      <c r="AP966" s="91"/>
      <c r="AQ966" s="91"/>
      <c r="AR966" s="91"/>
      <c r="AS966" s="214">
        <f t="shared" si="222"/>
        <v>67.375</v>
      </c>
      <c r="AT966" s="214">
        <f t="shared" si="222"/>
        <v>71.75</v>
      </c>
      <c r="AU966" s="91"/>
      <c r="AV966" s="91"/>
      <c r="AW966" s="91"/>
      <c r="AX966" s="91"/>
      <c r="AY966" s="91"/>
      <c r="AZ966" s="91"/>
      <c r="BA966" s="91"/>
      <c r="BB966" s="91"/>
      <c r="BC966" s="91"/>
      <c r="BD966" s="400">
        <f t="shared" si="220"/>
        <v>76.75</v>
      </c>
    </row>
    <row r="967" spans="42:56" ht="15" x14ac:dyDescent="0.25">
      <c r="AP967" s="91"/>
      <c r="AQ967" s="91"/>
      <c r="AR967" s="91"/>
      <c r="AS967" s="214">
        <f t="shared" si="222"/>
        <v>67.4375</v>
      </c>
      <c r="AT967" s="214">
        <f t="shared" si="222"/>
        <v>71.8125</v>
      </c>
      <c r="AU967" s="91"/>
      <c r="AV967" s="91"/>
      <c r="AW967" s="91"/>
      <c r="AX967" s="91"/>
      <c r="AY967" s="91"/>
      <c r="AZ967" s="91"/>
      <c r="BA967" s="91"/>
      <c r="BB967" s="91"/>
      <c r="BC967" s="91"/>
      <c r="BD967" s="400">
        <f t="shared" si="220"/>
        <v>76.8125</v>
      </c>
    </row>
    <row r="968" spans="42:56" ht="15" x14ac:dyDescent="0.25">
      <c r="AP968" s="91"/>
      <c r="AQ968" s="91"/>
      <c r="AR968" s="91"/>
      <c r="AS968" s="214">
        <f t="shared" si="222"/>
        <v>67.5</v>
      </c>
      <c r="AT968" s="214">
        <f t="shared" si="222"/>
        <v>71.875</v>
      </c>
      <c r="AU968" s="91"/>
      <c r="AV968" s="91"/>
      <c r="AW968" s="91"/>
      <c r="AX968" s="91"/>
      <c r="AY968" s="91"/>
      <c r="AZ968" s="91"/>
      <c r="BA968" s="91"/>
      <c r="BB968" s="91"/>
      <c r="BC968" s="91"/>
      <c r="BD968" s="400">
        <f t="shared" si="220"/>
        <v>76.875</v>
      </c>
    </row>
    <row r="969" spans="42:56" ht="15" x14ac:dyDescent="0.25">
      <c r="AP969" s="91"/>
      <c r="AQ969" s="91"/>
      <c r="AR969" s="91"/>
      <c r="AS969" s="214">
        <f t="shared" si="222"/>
        <v>67.5625</v>
      </c>
      <c r="AT969" s="214">
        <f t="shared" si="222"/>
        <v>71.9375</v>
      </c>
      <c r="AU969" s="91"/>
      <c r="AV969" s="91"/>
      <c r="AW969" s="91"/>
      <c r="AX969" s="91"/>
      <c r="AY969" s="91"/>
      <c r="AZ969" s="91"/>
      <c r="BA969" s="91"/>
      <c r="BB969" s="91"/>
      <c r="BC969" s="91"/>
      <c r="BD969" s="400">
        <f t="shared" si="220"/>
        <v>76.9375</v>
      </c>
    </row>
    <row r="970" spans="42:56" ht="15" x14ac:dyDescent="0.25">
      <c r="AP970" s="91"/>
      <c r="AQ970" s="91"/>
      <c r="AR970" s="91"/>
      <c r="AS970" s="214">
        <f t="shared" si="222"/>
        <v>67.625</v>
      </c>
      <c r="AT970" s="214">
        <f t="shared" si="222"/>
        <v>72</v>
      </c>
      <c r="AU970" s="91"/>
      <c r="AV970" s="91"/>
      <c r="AW970" s="91"/>
      <c r="AX970" s="91"/>
      <c r="AY970" s="91"/>
      <c r="AZ970" s="91"/>
      <c r="BA970" s="91"/>
      <c r="BB970" s="91"/>
      <c r="BC970" s="91"/>
      <c r="BD970" s="400">
        <f t="shared" si="220"/>
        <v>77</v>
      </c>
    </row>
    <row r="971" spans="42:56" ht="15" x14ac:dyDescent="0.25">
      <c r="AP971" s="91"/>
      <c r="AQ971" s="91"/>
      <c r="AR971" s="91"/>
      <c r="AS971" s="214">
        <f t="shared" ref="AS971:AT986" si="223">AS970+0.0625</f>
        <v>67.6875</v>
      </c>
      <c r="AT971" s="214">
        <f t="shared" si="223"/>
        <v>72.0625</v>
      </c>
      <c r="AU971" s="91"/>
      <c r="AV971" s="91"/>
      <c r="AW971" s="91"/>
      <c r="AX971" s="91"/>
      <c r="AY971" s="91"/>
      <c r="AZ971" s="91"/>
      <c r="BA971" s="91"/>
      <c r="BB971" s="91"/>
      <c r="BC971" s="91"/>
      <c r="BD971" s="400">
        <f t="shared" si="220"/>
        <v>77.0625</v>
      </c>
    </row>
    <row r="972" spans="42:56" ht="15" x14ac:dyDescent="0.25">
      <c r="AP972" s="91"/>
      <c r="AQ972" s="91"/>
      <c r="AR972" s="91"/>
      <c r="AS972" s="214">
        <f t="shared" si="223"/>
        <v>67.75</v>
      </c>
      <c r="AT972" s="214">
        <f t="shared" si="223"/>
        <v>72.125</v>
      </c>
      <c r="AU972" s="91"/>
      <c r="AV972" s="91"/>
      <c r="AW972" s="91"/>
      <c r="AX972" s="91"/>
      <c r="AY972" s="91"/>
      <c r="AZ972" s="91"/>
      <c r="BA972" s="91"/>
      <c r="BB972" s="91"/>
      <c r="BC972" s="91"/>
      <c r="BD972" s="400">
        <f t="shared" si="220"/>
        <v>77.125</v>
      </c>
    </row>
    <row r="973" spans="42:56" ht="15" x14ac:dyDescent="0.25">
      <c r="AP973" s="91"/>
      <c r="AQ973" s="91"/>
      <c r="AR973" s="91"/>
      <c r="AS973" s="214">
        <f t="shared" si="223"/>
        <v>67.8125</v>
      </c>
      <c r="AT973" s="214">
        <f t="shared" si="223"/>
        <v>72.1875</v>
      </c>
      <c r="AU973" s="91"/>
      <c r="AV973" s="91"/>
      <c r="AW973" s="91"/>
      <c r="AX973" s="91"/>
      <c r="AY973" s="91"/>
      <c r="AZ973" s="91"/>
      <c r="BA973" s="91"/>
      <c r="BB973" s="91"/>
      <c r="BC973" s="91"/>
      <c r="BD973" s="400">
        <f t="shared" si="220"/>
        <v>77.1875</v>
      </c>
    </row>
    <row r="974" spans="42:56" ht="15" x14ac:dyDescent="0.25">
      <c r="AP974" s="91"/>
      <c r="AQ974" s="91"/>
      <c r="AR974" s="91"/>
      <c r="AS974" s="214">
        <f t="shared" si="223"/>
        <v>67.875</v>
      </c>
      <c r="AT974" s="214">
        <f t="shared" si="223"/>
        <v>72.25</v>
      </c>
      <c r="AU974" s="91"/>
      <c r="AV974" s="91"/>
      <c r="AW974" s="91"/>
      <c r="AX974" s="91"/>
      <c r="AY974" s="91"/>
      <c r="AZ974" s="91"/>
      <c r="BA974" s="91"/>
      <c r="BB974" s="91"/>
      <c r="BC974" s="91"/>
      <c r="BD974" s="400">
        <f t="shared" si="220"/>
        <v>77.25</v>
      </c>
    </row>
    <row r="975" spans="42:56" ht="15" x14ac:dyDescent="0.25">
      <c r="AP975" s="91"/>
      <c r="AQ975" s="91"/>
      <c r="AR975" s="91"/>
      <c r="AS975" s="214">
        <f t="shared" si="223"/>
        <v>67.9375</v>
      </c>
      <c r="AT975" s="214">
        <f t="shared" si="223"/>
        <v>72.3125</v>
      </c>
      <c r="AU975" s="91"/>
      <c r="AV975" s="91"/>
      <c r="AW975" s="91"/>
      <c r="AX975" s="91"/>
      <c r="AY975" s="91"/>
      <c r="AZ975" s="91"/>
      <c r="BA975" s="91"/>
      <c r="BB975" s="91"/>
      <c r="BC975" s="91"/>
      <c r="BD975" s="400">
        <f t="shared" si="220"/>
        <v>77.3125</v>
      </c>
    </row>
    <row r="976" spans="42:56" ht="15" x14ac:dyDescent="0.25">
      <c r="AP976" s="91"/>
      <c r="AQ976" s="91"/>
      <c r="AR976" s="91"/>
      <c r="AS976" s="214">
        <f t="shared" si="223"/>
        <v>68</v>
      </c>
      <c r="AT976" s="214">
        <f t="shared" si="223"/>
        <v>72.375</v>
      </c>
      <c r="AU976" s="91"/>
      <c r="AV976" s="91"/>
      <c r="AW976" s="91"/>
      <c r="AX976" s="91"/>
      <c r="AY976" s="91"/>
      <c r="AZ976" s="91"/>
      <c r="BA976" s="91"/>
      <c r="BB976" s="91"/>
      <c r="BC976" s="91"/>
      <c r="BD976" s="400">
        <f t="shared" si="220"/>
        <v>77.375</v>
      </c>
    </row>
    <row r="977" spans="42:56" ht="15" x14ac:dyDescent="0.25">
      <c r="AP977" s="91"/>
      <c r="AQ977" s="91"/>
      <c r="AR977" s="91"/>
      <c r="AS977" s="214">
        <f t="shared" si="223"/>
        <v>68.0625</v>
      </c>
      <c r="AT977" s="214">
        <f t="shared" si="223"/>
        <v>72.4375</v>
      </c>
      <c r="AU977" s="91"/>
      <c r="AV977" s="91"/>
      <c r="AW977" s="91"/>
      <c r="AX977" s="91"/>
      <c r="AY977" s="91"/>
      <c r="AZ977" s="91"/>
      <c r="BA977" s="91"/>
      <c r="BB977" s="91"/>
      <c r="BC977" s="91"/>
      <c r="BD977" s="400">
        <f t="shared" si="220"/>
        <v>77.4375</v>
      </c>
    </row>
    <row r="978" spans="42:56" ht="15" x14ac:dyDescent="0.25">
      <c r="AP978" s="91"/>
      <c r="AQ978" s="91"/>
      <c r="AR978" s="91"/>
      <c r="AS978" s="214">
        <f t="shared" si="223"/>
        <v>68.125</v>
      </c>
      <c r="AT978" s="214">
        <f t="shared" si="223"/>
        <v>72.5</v>
      </c>
      <c r="AU978" s="91"/>
      <c r="AV978" s="91"/>
      <c r="AW978" s="91"/>
      <c r="AX978" s="91"/>
      <c r="AY978" s="91"/>
      <c r="AZ978" s="91"/>
      <c r="BA978" s="91"/>
      <c r="BB978" s="91"/>
      <c r="BC978" s="91"/>
      <c r="BD978" s="400">
        <f t="shared" si="220"/>
        <v>77.5</v>
      </c>
    </row>
    <row r="979" spans="42:56" ht="15" x14ac:dyDescent="0.25">
      <c r="AP979" s="91"/>
      <c r="AQ979" s="91"/>
      <c r="AR979" s="91"/>
      <c r="AS979" s="214">
        <f t="shared" si="223"/>
        <v>68.1875</v>
      </c>
      <c r="AT979" s="214">
        <f t="shared" si="223"/>
        <v>72.5625</v>
      </c>
      <c r="AU979" s="91"/>
      <c r="AV979" s="91"/>
      <c r="AW979" s="91"/>
      <c r="AX979" s="91"/>
      <c r="AY979" s="91"/>
      <c r="AZ979" s="91"/>
      <c r="BA979" s="91"/>
      <c r="BB979" s="91"/>
      <c r="BC979" s="91"/>
      <c r="BD979" s="400">
        <f t="shared" si="220"/>
        <v>77.5625</v>
      </c>
    </row>
    <row r="980" spans="42:56" ht="15" x14ac:dyDescent="0.25">
      <c r="AP980" s="91"/>
      <c r="AQ980" s="91"/>
      <c r="AR980" s="91"/>
      <c r="AS980" s="214">
        <f t="shared" si="223"/>
        <v>68.25</v>
      </c>
      <c r="AT980" s="214">
        <f t="shared" si="223"/>
        <v>72.625</v>
      </c>
      <c r="AU980" s="91"/>
      <c r="AV980" s="91"/>
      <c r="AW980" s="91"/>
      <c r="AX980" s="91"/>
      <c r="AY980" s="91"/>
      <c r="AZ980" s="91"/>
      <c r="BA980" s="91"/>
      <c r="BB980" s="91"/>
      <c r="BC980" s="91"/>
      <c r="BD980" s="400">
        <f t="shared" si="220"/>
        <v>77.625</v>
      </c>
    </row>
    <row r="981" spans="42:56" ht="15" x14ac:dyDescent="0.25">
      <c r="AP981" s="91"/>
      <c r="AQ981" s="91"/>
      <c r="AR981" s="91"/>
      <c r="AS981" s="214">
        <f t="shared" si="223"/>
        <v>68.3125</v>
      </c>
      <c r="AT981" s="214">
        <f t="shared" si="223"/>
        <v>72.6875</v>
      </c>
      <c r="AU981" s="91"/>
      <c r="AV981" s="91"/>
      <c r="AW981" s="91"/>
      <c r="AX981" s="91"/>
      <c r="AY981" s="91"/>
      <c r="AZ981" s="91"/>
      <c r="BA981" s="91"/>
      <c r="BB981" s="91"/>
      <c r="BC981" s="91"/>
      <c r="BD981" s="400">
        <f t="shared" si="220"/>
        <v>77.6875</v>
      </c>
    </row>
    <row r="982" spans="42:56" ht="15" x14ac:dyDescent="0.25">
      <c r="AP982" s="91"/>
      <c r="AQ982" s="91"/>
      <c r="AR982" s="91"/>
      <c r="AS982" s="214">
        <f t="shared" si="223"/>
        <v>68.375</v>
      </c>
      <c r="AT982" s="214">
        <f t="shared" si="223"/>
        <v>72.75</v>
      </c>
      <c r="AU982" s="91"/>
      <c r="AV982" s="91"/>
      <c r="AW982" s="91"/>
      <c r="AX982" s="91"/>
      <c r="AY982" s="91"/>
      <c r="AZ982" s="91"/>
      <c r="BA982" s="91"/>
      <c r="BB982" s="91"/>
      <c r="BC982" s="91"/>
      <c r="BD982" s="400">
        <f t="shared" si="220"/>
        <v>77.75</v>
      </c>
    </row>
    <row r="983" spans="42:56" ht="15" x14ac:dyDescent="0.25">
      <c r="AP983" s="91"/>
      <c r="AQ983" s="91"/>
      <c r="AR983" s="91"/>
      <c r="AS983" s="214">
        <f t="shared" si="223"/>
        <v>68.4375</v>
      </c>
      <c r="AT983" s="214">
        <f t="shared" si="223"/>
        <v>72.8125</v>
      </c>
      <c r="AU983" s="91"/>
      <c r="AV983" s="91"/>
      <c r="AW983" s="91"/>
      <c r="AX983" s="91"/>
      <c r="AY983" s="91"/>
      <c r="AZ983" s="91"/>
      <c r="BA983" s="91"/>
      <c r="BB983" s="91"/>
      <c r="BC983" s="91"/>
      <c r="BD983" s="400">
        <f t="shared" si="220"/>
        <v>77.8125</v>
      </c>
    </row>
    <row r="984" spans="42:56" ht="15" x14ac:dyDescent="0.25">
      <c r="AP984" s="91"/>
      <c r="AQ984" s="91"/>
      <c r="AR984" s="91"/>
      <c r="AS984" s="214">
        <f t="shared" si="223"/>
        <v>68.5</v>
      </c>
      <c r="AT984" s="214">
        <f t="shared" si="223"/>
        <v>72.875</v>
      </c>
      <c r="AU984" s="91"/>
      <c r="AV984" s="91"/>
      <c r="AW984" s="91"/>
      <c r="AX984" s="91"/>
      <c r="AY984" s="91"/>
      <c r="AZ984" s="91"/>
      <c r="BA984" s="91"/>
      <c r="BB984" s="91"/>
      <c r="BC984" s="91"/>
      <c r="BD984" s="400">
        <f t="shared" si="220"/>
        <v>77.875</v>
      </c>
    </row>
    <row r="985" spans="42:56" ht="15" x14ac:dyDescent="0.25">
      <c r="AP985" s="91"/>
      <c r="AQ985" s="91"/>
      <c r="AR985" s="91"/>
      <c r="AS985" s="214">
        <f t="shared" si="223"/>
        <v>68.5625</v>
      </c>
      <c r="AT985" s="214">
        <f t="shared" si="223"/>
        <v>72.9375</v>
      </c>
      <c r="AU985" s="91"/>
      <c r="AV985" s="91"/>
      <c r="AW985" s="91"/>
      <c r="AX985" s="91"/>
      <c r="AY985" s="91"/>
      <c r="AZ985" s="91"/>
      <c r="BA985" s="91"/>
      <c r="BB985" s="91"/>
      <c r="BC985" s="91"/>
      <c r="BD985" s="400">
        <f t="shared" si="220"/>
        <v>77.9375</v>
      </c>
    </row>
    <row r="986" spans="42:56" ht="15" x14ac:dyDescent="0.25">
      <c r="AP986" s="91"/>
      <c r="AQ986" s="91"/>
      <c r="AR986" s="91"/>
      <c r="AS986" s="214">
        <f t="shared" si="223"/>
        <v>68.625</v>
      </c>
      <c r="AT986" s="214">
        <f t="shared" si="223"/>
        <v>73</v>
      </c>
      <c r="AU986" s="91"/>
      <c r="AV986" s="91"/>
      <c r="AW986" s="91"/>
      <c r="AX986" s="91"/>
      <c r="AY986" s="91"/>
      <c r="AZ986" s="91"/>
      <c r="BA986" s="91"/>
      <c r="BB986" s="91"/>
      <c r="BC986" s="91"/>
      <c r="BD986" s="400">
        <f t="shared" si="220"/>
        <v>78</v>
      </c>
    </row>
    <row r="987" spans="42:56" ht="15" x14ac:dyDescent="0.25">
      <c r="AP987" s="91"/>
      <c r="AQ987" s="91"/>
      <c r="AR987" s="91"/>
      <c r="AS987" s="214">
        <f t="shared" ref="AS987:AT1002" si="224">AS986+0.0625</f>
        <v>68.6875</v>
      </c>
      <c r="AT987" s="214">
        <f t="shared" si="224"/>
        <v>73.0625</v>
      </c>
      <c r="AU987" s="91"/>
      <c r="AV987" s="91"/>
      <c r="AW987" s="91"/>
      <c r="AX987" s="91"/>
      <c r="AY987" s="91"/>
      <c r="AZ987" s="91"/>
      <c r="BA987" s="91"/>
      <c r="BB987" s="91"/>
      <c r="BC987" s="91"/>
      <c r="BD987" s="400">
        <f t="shared" ref="BD987:BD1018" si="225">BD986+0.0625</f>
        <v>78.0625</v>
      </c>
    </row>
    <row r="988" spans="42:56" ht="15" x14ac:dyDescent="0.25">
      <c r="AP988" s="91"/>
      <c r="AQ988" s="91"/>
      <c r="AR988" s="91"/>
      <c r="AS988" s="214">
        <f t="shared" si="224"/>
        <v>68.75</v>
      </c>
      <c r="AT988" s="214">
        <f t="shared" si="224"/>
        <v>73.125</v>
      </c>
      <c r="AU988" s="91"/>
      <c r="AV988" s="91"/>
      <c r="AW988" s="91"/>
      <c r="AX988" s="91"/>
      <c r="AY988" s="91"/>
      <c r="AZ988" s="91"/>
      <c r="BA988" s="91"/>
      <c r="BB988" s="91"/>
      <c r="BC988" s="91"/>
      <c r="BD988" s="400">
        <f t="shared" si="225"/>
        <v>78.125</v>
      </c>
    </row>
    <row r="989" spans="42:56" ht="15" x14ac:dyDescent="0.25">
      <c r="AP989" s="91"/>
      <c r="AQ989" s="91"/>
      <c r="AR989" s="91"/>
      <c r="AS989" s="214">
        <f t="shared" si="224"/>
        <v>68.8125</v>
      </c>
      <c r="AT989" s="214">
        <f t="shared" si="224"/>
        <v>73.1875</v>
      </c>
      <c r="AU989" s="91"/>
      <c r="AV989" s="91"/>
      <c r="AW989" s="91"/>
      <c r="AX989" s="91"/>
      <c r="AY989" s="91"/>
      <c r="AZ989" s="91"/>
      <c r="BA989" s="91"/>
      <c r="BB989" s="91"/>
      <c r="BC989" s="91"/>
      <c r="BD989" s="400">
        <f t="shared" si="225"/>
        <v>78.1875</v>
      </c>
    </row>
    <row r="990" spans="42:56" ht="15" x14ac:dyDescent="0.25">
      <c r="AP990" s="91"/>
      <c r="AQ990" s="91"/>
      <c r="AR990" s="91"/>
      <c r="AS990" s="214">
        <f t="shared" si="224"/>
        <v>68.875</v>
      </c>
      <c r="AT990" s="214">
        <f t="shared" si="224"/>
        <v>73.25</v>
      </c>
      <c r="AU990" s="91"/>
      <c r="AV990" s="91"/>
      <c r="AW990" s="91"/>
      <c r="AX990" s="91"/>
      <c r="AY990" s="91"/>
      <c r="AZ990" s="91"/>
      <c r="BA990" s="91"/>
      <c r="BB990" s="91"/>
      <c r="BC990" s="91"/>
      <c r="BD990" s="400">
        <f t="shared" si="225"/>
        <v>78.25</v>
      </c>
    </row>
    <row r="991" spans="42:56" ht="15" x14ac:dyDescent="0.25">
      <c r="AP991" s="91"/>
      <c r="AQ991" s="91"/>
      <c r="AR991" s="91"/>
      <c r="AS991" s="214">
        <f t="shared" si="224"/>
        <v>68.9375</v>
      </c>
      <c r="AT991" s="214">
        <f t="shared" si="224"/>
        <v>73.3125</v>
      </c>
      <c r="AU991" s="91"/>
      <c r="AV991" s="91"/>
      <c r="AW991" s="91"/>
      <c r="AX991" s="91"/>
      <c r="AY991" s="91"/>
      <c r="AZ991" s="91"/>
      <c r="BA991" s="91"/>
      <c r="BB991" s="91"/>
      <c r="BC991" s="91"/>
      <c r="BD991" s="400">
        <f t="shared" si="225"/>
        <v>78.3125</v>
      </c>
    </row>
    <row r="992" spans="42:56" ht="15" x14ac:dyDescent="0.25">
      <c r="AP992" s="91"/>
      <c r="AQ992" s="91"/>
      <c r="AR992" s="91"/>
      <c r="AS992" s="214">
        <f t="shared" si="224"/>
        <v>69</v>
      </c>
      <c r="AT992" s="214">
        <f t="shared" si="224"/>
        <v>73.375</v>
      </c>
      <c r="AU992" s="91"/>
      <c r="AV992" s="91"/>
      <c r="AW992" s="91"/>
      <c r="AX992" s="91"/>
      <c r="AY992" s="91"/>
      <c r="AZ992" s="91"/>
      <c r="BA992" s="91"/>
      <c r="BB992" s="91"/>
      <c r="BC992" s="91"/>
      <c r="BD992" s="400">
        <f t="shared" si="225"/>
        <v>78.375</v>
      </c>
    </row>
    <row r="993" spans="42:56" ht="15" x14ac:dyDescent="0.25">
      <c r="AP993" s="91"/>
      <c r="AQ993" s="91"/>
      <c r="AR993" s="91"/>
      <c r="AS993" s="214">
        <f t="shared" si="224"/>
        <v>69.0625</v>
      </c>
      <c r="AT993" s="214">
        <f t="shared" si="224"/>
        <v>73.4375</v>
      </c>
      <c r="AU993" s="91"/>
      <c r="AV993" s="91"/>
      <c r="AW993" s="91"/>
      <c r="AX993" s="91"/>
      <c r="AY993" s="91"/>
      <c r="AZ993" s="91"/>
      <c r="BA993" s="91"/>
      <c r="BB993" s="91"/>
      <c r="BC993" s="91"/>
      <c r="BD993" s="400">
        <f t="shared" si="225"/>
        <v>78.4375</v>
      </c>
    </row>
    <row r="994" spans="42:56" ht="15" x14ac:dyDescent="0.25">
      <c r="AP994" s="91"/>
      <c r="AQ994" s="91"/>
      <c r="AR994" s="91"/>
      <c r="AS994" s="214">
        <f t="shared" si="224"/>
        <v>69.125</v>
      </c>
      <c r="AT994" s="214">
        <f t="shared" si="224"/>
        <v>73.5</v>
      </c>
      <c r="AU994" s="91"/>
      <c r="AV994" s="91"/>
      <c r="AW994" s="91"/>
      <c r="AX994" s="91"/>
      <c r="AY994" s="91"/>
      <c r="AZ994" s="91"/>
      <c r="BA994" s="91"/>
      <c r="BB994" s="91"/>
      <c r="BC994" s="91"/>
      <c r="BD994" s="400">
        <f t="shared" si="225"/>
        <v>78.5</v>
      </c>
    </row>
    <row r="995" spans="42:56" ht="15" x14ac:dyDescent="0.25">
      <c r="AP995" s="91"/>
      <c r="AQ995" s="91"/>
      <c r="AR995" s="91"/>
      <c r="AS995" s="214">
        <f t="shared" si="224"/>
        <v>69.1875</v>
      </c>
      <c r="AT995" s="214">
        <f t="shared" si="224"/>
        <v>73.5625</v>
      </c>
      <c r="AU995" s="91"/>
      <c r="AV995" s="91"/>
      <c r="AW995" s="91"/>
      <c r="AX995" s="91"/>
      <c r="AY995" s="91"/>
      <c r="AZ995" s="91"/>
      <c r="BA995" s="91"/>
      <c r="BB995" s="91"/>
      <c r="BC995" s="91"/>
      <c r="BD995" s="400">
        <f t="shared" si="225"/>
        <v>78.5625</v>
      </c>
    </row>
    <row r="996" spans="42:56" ht="15" x14ac:dyDescent="0.25">
      <c r="AP996" s="91"/>
      <c r="AQ996" s="91"/>
      <c r="AR996" s="91"/>
      <c r="AS996" s="214">
        <f t="shared" si="224"/>
        <v>69.25</v>
      </c>
      <c r="AT996" s="214">
        <f t="shared" si="224"/>
        <v>73.625</v>
      </c>
      <c r="AU996" s="91"/>
      <c r="AV996" s="91"/>
      <c r="AW996" s="91"/>
      <c r="AX996" s="91"/>
      <c r="AY996" s="91"/>
      <c r="AZ996" s="91"/>
      <c r="BA996" s="91"/>
      <c r="BB996" s="91"/>
      <c r="BC996" s="91"/>
      <c r="BD996" s="400">
        <f t="shared" si="225"/>
        <v>78.625</v>
      </c>
    </row>
    <row r="997" spans="42:56" ht="15" x14ac:dyDescent="0.25">
      <c r="AP997" s="91"/>
      <c r="AQ997" s="91"/>
      <c r="AR997" s="91"/>
      <c r="AS997" s="214">
        <f t="shared" si="224"/>
        <v>69.3125</v>
      </c>
      <c r="AT997" s="214">
        <f t="shared" si="224"/>
        <v>73.6875</v>
      </c>
      <c r="AU997" s="91"/>
      <c r="AV997" s="91"/>
      <c r="AW997" s="91"/>
      <c r="AX997" s="91"/>
      <c r="AY997" s="91"/>
      <c r="AZ997" s="91"/>
      <c r="BA997" s="91"/>
      <c r="BB997" s="91"/>
      <c r="BC997" s="91"/>
      <c r="BD997" s="400">
        <f t="shared" si="225"/>
        <v>78.6875</v>
      </c>
    </row>
    <row r="998" spans="42:56" ht="15" x14ac:dyDescent="0.25">
      <c r="AP998" s="91"/>
      <c r="AQ998" s="91"/>
      <c r="AR998" s="91"/>
      <c r="AS998" s="214">
        <f t="shared" si="224"/>
        <v>69.375</v>
      </c>
      <c r="AT998" s="214">
        <f t="shared" si="224"/>
        <v>73.75</v>
      </c>
      <c r="AU998" s="91"/>
      <c r="AV998" s="91"/>
      <c r="AW998" s="91"/>
      <c r="AX998" s="91"/>
      <c r="AY998" s="91"/>
      <c r="AZ998" s="91"/>
      <c r="BA998" s="91"/>
      <c r="BB998" s="91"/>
      <c r="BC998" s="91"/>
      <c r="BD998" s="400">
        <f t="shared" si="225"/>
        <v>78.75</v>
      </c>
    </row>
    <row r="999" spans="42:56" ht="15" x14ac:dyDescent="0.25">
      <c r="AP999" s="91"/>
      <c r="AQ999" s="91"/>
      <c r="AR999" s="91"/>
      <c r="AS999" s="214">
        <f t="shared" si="224"/>
        <v>69.4375</v>
      </c>
      <c r="AT999" s="214">
        <f t="shared" si="224"/>
        <v>73.8125</v>
      </c>
      <c r="AU999" s="91"/>
      <c r="AV999" s="91"/>
      <c r="AW999" s="91"/>
      <c r="AX999" s="91"/>
      <c r="AY999" s="91"/>
      <c r="AZ999" s="91"/>
      <c r="BA999" s="91"/>
      <c r="BB999" s="91"/>
      <c r="BC999" s="91"/>
      <c r="BD999" s="400">
        <f t="shared" si="225"/>
        <v>78.8125</v>
      </c>
    </row>
    <row r="1000" spans="42:56" ht="15" x14ac:dyDescent="0.25">
      <c r="AP1000" s="91"/>
      <c r="AQ1000" s="91"/>
      <c r="AR1000" s="91"/>
      <c r="AS1000" s="214">
        <f t="shared" si="224"/>
        <v>69.5</v>
      </c>
      <c r="AT1000" s="214">
        <f t="shared" si="224"/>
        <v>73.875</v>
      </c>
      <c r="AU1000" s="91"/>
      <c r="AV1000" s="91"/>
      <c r="AW1000" s="91"/>
      <c r="AX1000" s="91"/>
      <c r="AY1000" s="91"/>
      <c r="AZ1000" s="91"/>
      <c r="BA1000" s="91"/>
      <c r="BB1000" s="91"/>
      <c r="BC1000" s="91"/>
      <c r="BD1000" s="400">
        <f t="shared" si="225"/>
        <v>78.875</v>
      </c>
    </row>
    <row r="1001" spans="42:56" ht="15" x14ac:dyDescent="0.25">
      <c r="AP1001" s="91"/>
      <c r="AQ1001" s="91"/>
      <c r="AR1001" s="91"/>
      <c r="AS1001" s="214">
        <f t="shared" si="224"/>
        <v>69.5625</v>
      </c>
      <c r="AT1001" s="214">
        <f t="shared" si="224"/>
        <v>73.9375</v>
      </c>
      <c r="AU1001" s="91"/>
      <c r="AV1001" s="91"/>
      <c r="AW1001" s="91"/>
      <c r="AX1001" s="91"/>
      <c r="AY1001" s="91"/>
      <c r="AZ1001" s="91"/>
      <c r="BA1001" s="91"/>
      <c r="BB1001" s="91"/>
      <c r="BC1001" s="91"/>
      <c r="BD1001" s="400">
        <f t="shared" si="225"/>
        <v>78.9375</v>
      </c>
    </row>
    <row r="1002" spans="42:56" ht="15" x14ac:dyDescent="0.25">
      <c r="AP1002" s="91"/>
      <c r="AQ1002" s="91"/>
      <c r="AR1002" s="91"/>
      <c r="AS1002" s="214">
        <f t="shared" si="224"/>
        <v>69.625</v>
      </c>
      <c r="AT1002" s="214">
        <f t="shared" si="224"/>
        <v>74</v>
      </c>
      <c r="AU1002" s="91"/>
      <c r="AV1002" s="91"/>
      <c r="AW1002" s="91"/>
      <c r="AX1002" s="91"/>
      <c r="AY1002" s="91"/>
      <c r="AZ1002" s="91"/>
      <c r="BA1002" s="91"/>
      <c r="BB1002" s="91"/>
      <c r="BC1002" s="91"/>
      <c r="BD1002" s="400">
        <f t="shared" si="225"/>
        <v>79</v>
      </c>
    </row>
    <row r="1003" spans="42:56" ht="15" x14ac:dyDescent="0.25">
      <c r="AP1003" s="91"/>
      <c r="AQ1003" s="91"/>
      <c r="AR1003" s="91"/>
      <c r="AS1003" s="214">
        <f t="shared" ref="AS1003:AT1018" si="226">AS1002+0.0625</f>
        <v>69.6875</v>
      </c>
      <c r="AT1003" s="214">
        <f t="shared" si="226"/>
        <v>74.0625</v>
      </c>
      <c r="AU1003" s="91"/>
      <c r="AV1003" s="91"/>
      <c r="AW1003" s="91"/>
      <c r="AX1003" s="91"/>
      <c r="AY1003" s="91"/>
      <c r="AZ1003" s="91"/>
      <c r="BA1003" s="91"/>
      <c r="BB1003" s="91"/>
      <c r="BC1003" s="91"/>
      <c r="BD1003" s="400">
        <f t="shared" si="225"/>
        <v>79.0625</v>
      </c>
    </row>
    <row r="1004" spans="42:56" ht="15" x14ac:dyDescent="0.25">
      <c r="AP1004" s="91"/>
      <c r="AQ1004" s="91"/>
      <c r="AR1004" s="91"/>
      <c r="AS1004" s="214">
        <f t="shared" si="226"/>
        <v>69.75</v>
      </c>
      <c r="AT1004" s="214">
        <f t="shared" si="226"/>
        <v>74.125</v>
      </c>
      <c r="AU1004" s="91"/>
      <c r="AV1004" s="91"/>
      <c r="AW1004" s="91"/>
      <c r="AX1004" s="91"/>
      <c r="AY1004" s="91"/>
      <c r="AZ1004" s="91"/>
      <c r="BA1004" s="91"/>
      <c r="BB1004" s="91"/>
      <c r="BC1004" s="91"/>
      <c r="BD1004" s="400">
        <f t="shared" si="225"/>
        <v>79.125</v>
      </c>
    </row>
    <row r="1005" spans="42:56" ht="15" x14ac:dyDescent="0.25">
      <c r="AP1005" s="91"/>
      <c r="AQ1005" s="91"/>
      <c r="AR1005" s="91"/>
      <c r="AS1005" s="214">
        <f t="shared" si="226"/>
        <v>69.8125</v>
      </c>
      <c r="AT1005" s="214">
        <f t="shared" si="226"/>
        <v>74.1875</v>
      </c>
      <c r="AU1005" s="91"/>
      <c r="AV1005" s="91"/>
      <c r="AW1005" s="91"/>
      <c r="AX1005" s="91"/>
      <c r="AY1005" s="91"/>
      <c r="AZ1005" s="91"/>
      <c r="BA1005" s="91"/>
      <c r="BB1005" s="91"/>
      <c r="BC1005" s="91"/>
      <c r="BD1005" s="400">
        <f t="shared" si="225"/>
        <v>79.1875</v>
      </c>
    </row>
    <row r="1006" spans="42:56" ht="15" x14ac:dyDescent="0.25">
      <c r="AP1006" s="91"/>
      <c r="AQ1006" s="91"/>
      <c r="AR1006" s="91"/>
      <c r="AS1006" s="214">
        <f t="shared" si="226"/>
        <v>69.875</v>
      </c>
      <c r="AT1006" s="214">
        <f t="shared" si="226"/>
        <v>74.25</v>
      </c>
      <c r="AU1006" s="91"/>
      <c r="AV1006" s="91"/>
      <c r="AW1006" s="91"/>
      <c r="AX1006" s="91"/>
      <c r="AY1006" s="91"/>
      <c r="AZ1006" s="91"/>
      <c r="BA1006" s="91"/>
      <c r="BB1006" s="91"/>
      <c r="BC1006" s="91"/>
      <c r="BD1006" s="400">
        <f t="shared" si="225"/>
        <v>79.25</v>
      </c>
    </row>
    <row r="1007" spans="42:56" ht="15" x14ac:dyDescent="0.25">
      <c r="AP1007" s="91"/>
      <c r="AQ1007" s="91"/>
      <c r="AR1007" s="91"/>
      <c r="AS1007" s="214">
        <f t="shared" si="226"/>
        <v>69.9375</v>
      </c>
      <c r="AT1007" s="214">
        <f t="shared" si="226"/>
        <v>74.3125</v>
      </c>
      <c r="AU1007" s="91"/>
      <c r="AV1007" s="91"/>
      <c r="AW1007" s="91"/>
      <c r="AX1007" s="91"/>
      <c r="AY1007" s="91"/>
      <c r="AZ1007" s="91"/>
      <c r="BA1007" s="91"/>
      <c r="BB1007" s="91"/>
      <c r="BC1007" s="91"/>
      <c r="BD1007" s="400">
        <f t="shared" si="225"/>
        <v>79.3125</v>
      </c>
    </row>
    <row r="1008" spans="42:56" ht="15" x14ac:dyDescent="0.25">
      <c r="AP1008" s="91"/>
      <c r="AQ1008" s="91"/>
      <c r="AR1008" s="91"/>
      <c r="AS1008" s="214">
        <f t="shared" si="226"/>
        <v>70</v>
      </c>
      <c r="AT1008" s="214">
        <f t="shared" si="226"/>
        <v>74.375</v>
      </c>
      <c r="AU1008" s="91"/>
      <c r="AV1008" s="91"/>
      <c r="AW1008" s="91"/>
      <c r="AX1008" s="91"/>
      <c r="AY1008" s="91"/>
      <c r="AZ1008" s="91"/>
      <c r="BA1008" s="91"/>
      <c r="BB1008" s="91"/>
      <c r="BC1008" s="91"/>
      <c r="BD1008" s="400">
        <f t="shared" si="225"/>
        <v>79.375</v>
      </c>
    </row>
    <row r="1009" spans="42:56" ht="15" x14ac:dyDescent="0.25">
      <c r="AP1009" s="91"/>
      <c r="AQ1009" s="91"/>
      <c r="AR1009" s="91"/>
      <c r="AS1009" s="214">
        <f t="shared" si="226"/>
        <v>70.0625</v>
      </c>
      <c r="AT1009" s="214">
        <f t="shared" si="226"/>
        <v>74.4375</v>
      </c>
      <c r="AU1009" s="91"/>
      <c r="AV1009" s="91"/>
      <c r="AW1009" s="91"/>
      <c r="AX1009" s="91"/>
      <c r="AY1009" s="91"/>
      <c r="AZ1009" s="91"/>
      <c r="BA1009" s="91"/>
      <c r="BB1009" s="91"/>
      <c r="BC1009" s="91"/>
      <c r="BD1009" s="400">
        <f t="shared" si="225"/>
        <v>79.4375</v>
      </c>
    </row>
    <row r="1010" spans="42:56" ht="15" x14ac:dyDescent="0.25">
      <c r="AP1010" s="91"/>
      <c r="AQ1010" s="91"/>
      <c r="AR1010" s="91"/>
      <c r="AS1010" s="214">
        <f t="shared" si="226"/>
        <v>70.125</v>
      </c>
      <c r="AT1010" s="214">
        <f t="shared" si="226"/>
        <v>74.5</v>
      </c>
      <c r="AU1010" s="91"/>
      <c r="AV1010" s="91"/>
      <c r="AW1010" s="91"/>
      <c r="AX1010" s="91"/>
      <c r="AY1010" s="91"/>
      <c r="AZ1010" s="91"/>
      <c r="BA1010" s="91"/>
      <c r="BB1010" s="91"/>
      <c r="BC1010" s="91"/>
      <c r="BD1010" s="400">
        <f t="shared" si="225"/>
        <v>79.5</v>
      </c>
    </row>
    <row r="1011" spans="42:56" ht="15" x14ac:dyDescent="0.25">
      <c r="AP1011" s="91"/>
      <c r="AQ1011" s="91"/>
      <c r="AR1011" s="91"/>
      <c r="AS1011" s="214">
        <f t="shared" si="226"/>
        <v>70.1875</v>
      </c>
      <c r="AT1011" s="214">
        <f t="shared" si="226"/>
        <v>74.5625</v>
      </c>
      <c r="AU1011" s="91"/>
      <c r="AV1011" s="91"/>
      <c r="AW1011" s="91"/>
      <c r="AX1011" s="91"/>
      <c r="AY1011" s="91"/>
      <c r="AZ1011" s="91"/>
      <c r="BA1011" s="91"/>
      <c r="BB1011" s="91"/>
      <c r="BC1011" s="91"/>
      <c r="BD1011" s="400">
        <f t="shared" si="225"/>
        <v>79.5625</v>
      </c>
    </row>
    <row r="1012" spans="42:56" ht="15" x14ac:dyDescent="0.25">
      <c r="AP1012" s="91"/>
      <c r="AQ1012" s="91"/>
      <c r="AR1012" s="91"/>
      <c r="AS1012" s="214">
        <f t="shared" si="226"/>
        <v>70.25</v>
      </c>
      <c r="AT1012" s="214">
        <f t="shared" si="226"/>
        <v>74.625</v>
      </c>
      <c r="AU1012" s="91"/>
      <c r="AV1012" s="91"/>
      <c r="AW1012" s="91"/>
      <c r="AX1012" s="91"/>
      <c r="AY1012" s="91"/>
      <c r="AZ1012" s="91"/>
      <c r="BA1012" s="91"/>
      <c r="BB1012" s="91"/>
      <c r="BC1012" s="91"/>
      <c r="BD1012" s="400">
        <f t="shared" si="225"/>
        <v>79.625</v>
      </c>
    </row>
    <row r="1013" spans="42:56" ht="15" x14ac:dyDescent="0.25">
      <c r="AP1013" s="91"/>
      <c r="AQ1013" s="91"/>
      <c r="AR1013" s="91"/>
      <c r="AS1013" s="214">
        <f t="shared" si="226"/>
        <v>70.3125</v>
      </c>
      <c r="AT1013" s="214">
        <f t="shared" si="226"/>
        <v>74.6875</v>
      </c>
      <c r="AU1013" s="91"/>
      <c r="AV1013" s="91"/>
      <c r="AW1013" s="91"/>
      <c r="AX1013" s="91"/>
      <c r="AY1013" s="91"/>
      <c r="AZ1013" s="91"/>
      <c r="BA1013" s="91"/>
      <c r="BB1013" s="91"/>
      <c r="BC1013" s="91"/>
      <c r="BD1013" s="400">
        <f t="shared" si="225"/>
        <v>79.6875</v>
      </c>
    </row>
    <row r="1014" spans="42:56" ht="15" x14ac:dyDescent="0.25">
      <c r="AP1014" s="91"/>
      <c r="AQ1014" s="91"/>
      <c r="AR1014" s="91"/>
      <c r="AS1014" s="214">
        <f t="shared" si="226"/>
        <v>70.375</v>
      </c>
      <c r="AT1014" s="214">
        <f t="shared" si="226"/>
        <v>74.75</v>
      </c>
      <c r="AU1014" s="91"/>
      <c r="AV1014" s="91"/>
      <c r="AW1014" s="91"/>
      <c r="AX1014" s="91"/>
      <c r="AY1014" s="91"/>
      <c r="AZ1014" s="91"/>
      <c r="BA1014" s="91"/>
      <c r="BB1014" s="91"/>
      <c r="BC1014" s="91"/>
      <c r="BD1014" s="400">
        <f t="shared" si="225"/>
        <v>79.75</v>
      </c>
    </row>
    <row r="1015" spans="42:56" ht="15" x14ac:dyDescent="0.25">
      <c r="AP1015" s="91"/>
      <c r="AQ1015" s="91"/>
      <c r="AR1015" s="91"/>
      <c r="AS1015" s="214">
        <f t="shared" si="226"/>
        <v>70.4375</v>
      </c>
      <c r="AT1015" s="214">
        <f t="shared" si="226"/>
        <v>74.8125</v>
      </c>
      <c r="AU1015" s="91"/>
      <c r="AV1015" s="91"/>
      <c r="AW1015" s="91"/>
      <c r="AX1015" s="91"/>
      <c r="AY1015" s="91"/>
      <c r="AZ1015" s="91"/>
      <c r="BA1015" s="91"/>
      <c r="BB1015" s="91"/>
      <c r="BC1015" s="91"/>
      <c r="BD1015" s="400">
        <f t="shared" si="225"/>
        <v>79.8125</v>
      </c>
    </row>
    <row r="1016" spans="42:56" ht="15" x14ac:dyDescent="0.25">
      <c r="AP1016" s="91"/>
      <c r="AQ1016" s="91"/>
      <c r="AR1016" s="91"/>
      <c r="AS1016" s="214">
        <f t="shared" si="226"/>
        <v>70.5</v>
      </c>
      <c r="AT1016" s="214">
        <f t="shared" si="226"/>
        <v>74.875</v>
      </c>
      <c r="AU1016" s="91"/>
      <c r="AV1016" s="91"/>
      <c r="AW1016" s="91"/>
      <c r="AX1016" s="91"/>
      <c r="AY1016" s="91"/>
      <c r="AZ1016" s="91"/>
      <c r="BA1016" s="91"/>
      <c r="BB1016" s="91"/>
      <c r="BC1016" s="91"/>
      <c r="BD1016" s="400">
        <f t="shared" si="225"/>
        <v>79.875</v>
      </c>
    </row>
    <row r="1017" spans="42:56" ht="15" x14ac:dyDescent="0.25">
      <c r="AP1017" s="91"/>
      <c r="AQ1017" s="91"/>
      <c r="AR1017" s="91"/>
      <c r="AS1017" s="214">
        <f t="shared" si="226"/>
        <v>70.5625</v>
      </c>
      <c r="AT1017" s="214">
        <f t="shared" si="226"/>
        <v>74.9375</v>
      </c>
      <c r="AU1017" s="91"/>
      <c r="AV1017" s="91"/>
      <c r="AW1017" s="91"/>
      <c r="AX1017" s="91"/>
      <c r="AY1017" s="91"/>
      <c r="AZ1017" s="91"/>
      <c r="BA1017" s="91"/>
      <c r="BB1017" s="91"/>
      <c r="BC1017" s="91"/>
      <c r="BD1017" s="400">
        <f t="shared" si="225"/>
        <v>79.9375</v>
      </c>
    </row>
    <row r="1018" spans="42:56" ht="15" x14ac:dyDescent="0.25">
      <c r="AP1018" s="91"/>
      <c r="AQ1018" s="91"/>
      <c r="AR1018" s="91"/>
      <c r="AS1018" s="214">
        <f t="shared" si="226"/>
        <v>70.625</v>
      </c>
      <c r="AT1018" s="214">
        <f t="shared" si="226"/>
        <v>75</v>
      </c>
      <c r="AU1018" s="91"/>
      <c r="AV1018" s="91"/>
      <c r="AW1018" s="91"/>
      <c r="AX1018" s="91"/>
      <c r="AY1018" s="91"/>
      <c r="AZ1018" s="91"/>
      <c r="BA1018" s="91"/>
      <c r="BB1018" s="91"/>
      <c r="BC1018" s="91"/>
      <c r="BD1018" s="400">
        <f t="shared" si="225"/>
        <v>80</v>
      </c>
    </row>
    <row r="1019" spans="42:56" ht="15" x14ac:dyDescent="0.25">
      <c r="AP1019" s="91"/>
      <c r="AQ1019" s="91"/>
      <c r="AR1019" s="91"/>
      <c r="AS1019" s="214">
        <f t="shared" ref="AS1019:AT1034" si="227">AS1018+0.0625</f>
        <v>70.6875</v>
      </c>
      <c r="AT1019" s="214">
        <f t="shared" si="227"/>
        <v>75.0625</v>
      </c>
      <c r="AU1019" s="91"/>
      <c r="AV1019" s="91"/>
      <c r="AW1019" s="91"/>
      <c r="AX1019" s="91"/>
      <c r="AY1019" s="91"/>
      <c r="AZ1019" s="91"/>
      <c r="BA1019" s="91"/>
      <c r="BB1019" s="91"/>
      <c r="BC1019" s="91"/>
      <c r="BD1019" s="91"/>
    </row>
    <row r="1020" spans="42:56" ht="15" x14ac:dyDescent="0.25">
      <c r="AP1020" s="91"/>
      <c r="AQ1020" s="91"/>
      <c r="AR1020" s="91"/>
      <c r="AS1020" s="214">
        <f t="shared" si="227"/>
        <v>70.75</v>
      </c>
      <c r="AT1020" s="214">
        <f t="shared" si="227"/>
        <v>75.125</v>
      </c>
      <c r="AU1020" s="91"/>
      <c r="AV1020" s="91"/>
      <c r="AW1020" s="91"/>
      <c r="AX1020" s="91"/>
      <c r="AY1020" s="91"/>
      <c r="AZ1020" s="91"/>
      <c r="BA1020" s="91"/>
      <c r="BB1020" s="91"/>
      <c r="BC1020" s="91"/>
      <c r="BD1020" s="91"/>
    </row>
    <row r="1021" spans="42:56" ht="15" x14ac:dyDescent="0.25">
      <c r="AP1021" s="91"/>
      <c r="AQ1021" s="91"/>
      <c r="AR1021" s="91"/>
      <c r="AS1021" s="214">
        <f t="shared" si="227"/>
        <v>70.8125</v>
      </c>
      <c r="AT1021" s="214">
        <f t="shared" si="227"/>
        <v>75.1875</v>
      </c>
      <c r="AU1021" s="91"/>
      <c r="AV1021" s="91"/>
      <c r="AW1021" s="91"/>
      <c r="AX1021" s="91"/>
      <c r="AY1021" s="91"/>
      <c r="AZ1021" s="91"/>
      <c r="BA1021" s="91"/>
      <c r="BB1021" s="91"/>
      <c r="BC1021" s="91"/>
      <c r="BD1021" s="91"/>
    </row>
    <row r="1022" spans="42:56" ht="15" x14ac:dyDescent="0.25">
      <c r="AP1022" s="91"/>
      <c r="AQ1022" s="91"/>
      <c r="AR1022" s="91"/>
      <c r="AS1022" s="214">
        <f t="shared" si="227"/>
        <v>70.875</v>
      </c>
      <c r="AT1022" s="214">
        <f t="shared" si="227"/>
        <v>75.25</v>
      </c>
      <c r="AU1022" s="91"/>
      <c r="AV1022" s="91"/>
      <c r="AW1022" s="91"/>
      <c r="AX1022" s="91"/>
      <c r="AY1022" s="91"/>
      <c r="AZ1022" s="91"/>
      <c r="BA1022" s="91"/>
      <c r="BB1022" s="91"/>
      <c r="BC1022" s="91"/>
      <c r="BD1022" s="91"/>
    </row>
    <row r="1023" spans="42:56" ht="15" x14ac:dyDescent="0.25">
      <c r="AP1023" s="91"/>
      <c r="AQ1023" s="91"/>
      <c r="AR1023" s="91"/>
      <c r="AS1023" s="214">
        <f t="shared" si="227"/>
        <v>70.9375</v>
      </c>
      <c r="AT1023" s="214">
        <f t="shared" si="227"/>
        <v>75.3125</v>
      </c>
      <c r="AU1023" s="91"/>
      <c r="AV1023" s="91"/>
      <c r="AW1023" s="91"/>
      <c r="AX1023" s="91"/>
      <c r="AY1023" s="91"/>
      <c r="AZ1023" s="91"/>
      <c r="BA1023" s="91"/>
      <c r="BB1023" s="91"/>
      <c r="BC1023" s="91"/>
      <c r="BD1023" s="91"/>
    </row>
    <row r="1024" spans="42:56" ht="15" x14ac:dyDescent="0.25">
      <c r="AP1024" s="91"/>
      <c r="AQ1024" s="91"/>
      <c r="AR1024" s="91"/>
      <c r="AS1024" s="214">
        <f t="shared" si="227"/>
        <v>71</v>
      </c>
      <c r="AT1024" s="214">
        <f t="shared" si="227"/>
        <v>75.375</v>
      </c>
      <c r="AU1024" s="91"/>
      <c r="AV1024" s="91"/>
      <c r="AW1024" s="91"/>
      <c r="AX1024" s="91"/>
      <c r="AY1024" s="91"/>
      <c r="AZ1024" s="91"/>
      <c r="BA1024" s="91"/>
      <c r="BB1024" s="91"/>
      <c r="BC1024" s="91"/>
      <c r="BD1024" s="91"/>
    </row>
    <row r="1025" spans="42:56" ht="15" x14ac:dyDescent="0.25">
      <c r="AP1025" s="91"/>
      <c r="AQ1025" s="91"/>
      <c r="AR1025" s="91"/>
      <c r="AS1025" s="214">
        <f t="shared" si="227"/>
        <v>71.0625</v>
      </c>
      <c r="AT1025" s="214">
        <f t="shared" si="227"/>
        <v>75.4375</v>
      </c>
      <c r="AU1025" s="91"/>
      <c r="AV1025" s="91"/>
      <c r="AW1025" s="91"/>
      <c r="AX1025" s="91"/>
      <c r="AY1025" s="91"/>
      <c r="AZ1025" s="91"/>
      <c r="BA1025" s="91"/>
      <c r="BB1025" s="91"/>
      <c r="BC1025" s="91"/>
      <c r="BD1025" s="91"/>
    </row>
    <row r="1026" spans="42:56" ht="15" x14ac:dyDescent="0.25">
      <c r="AP1026" s="91"/>
      <c r="AQ1026" s="91"/>
      <c r="AR1026" s="91"/>
      <c r="AS1026" s="214">
        <f t="shared" si="227"/>
        <v>71.125</v>
      </c>
      <c r="AT1026" s="214">
        <f t="shared" si="227"/>
        <v>75.5</v>
      </c>
      <c r="AU1026" s="91"/>
      <c r="AV1026" s="91"/>
      <c r="AW1026" s="91"/>
      <c r="AX1026" s="91"/>
      <c r="AY1026" s="91"/>
      <c r="AZ1026" s="91"/>
      <c r="BA1026" s="91"/>
      <c r="BB1026" s="91"/>
      <c r="BC1026" s="91"/>
      <c r="BD1026" s="91"/>
    </row>
    <row r="1027" spans="42:56" ht="15" x14ac:dyDescent="0.25">
      <c r="AP1027" s="91"/>
      <c r="AQ1027" s="91"/>
      <c r="AR1027" s="91"/>
      <c r="AS1027" s="214">
        <f t="shared" si="227"/>
        <v>71.1875</v>
      </c>
      <c r="AT1027" s="214">
        <f t="shared" si="227"/>
        <v>75.5625</v>
      </c>
      <c r="AU1027" s="91"/>
      <c r="AV1027" s="91"/>
      <c r="AW1027" s="91"/>
      <c r="AX1027" s="91"/>
      <c r="AY1027" s="91"/>
      <c r="AZ1027" s="91"/>
      <c r="BA1027" s="91"/>
      <c r="BB1027" s="91"/>
      <c r="BC1027" s="91"/>
      <c r="BD1027" s="91"/>
    </row>
    <row r="1028" spans="42:56" ht="15" x14ac:dyDescent="0.25">
      <c r="AP1028" s="91"/>
      <c r="AQ1028" s="91"/>
      <c r="AR1028" s="91"/>
      <c r="AS1028" s="214">
        <f t="shared" si="227"/>
        <v>71.25</v>
      </c>
      <c r="AT1028" s="214">
        <f t="shared" si="227"/>
        <v>75.625</v>
      </c>
      <c r="AU1028" s="91"/>
      <c r="AV1028" s="91"/>
      <c r="AW1028" s="91"/>
      <c r="AX1028" s="91"/>
      <c r="AY1028" s="91"/>
      <c r="AZ1028" s="91"/>
      <c r="BA1028" s="91"/>
      <c r="BB1028" s="91"/>
      <c r="BC1028" s="91"/>
      <c r="BD1028" s="91"/>
    </row>
    <row r="1029" spans="42:56" ht="15" x14ac:dyDescent="0.25">
      <c r="AP1029" s="91"/>
      <c r="AQ1029" s="91"/>
      <c r="AR1029" s="91"/>
      <c r="AS1029" s="214">
        <f t="shared" si="227"/>
        <v>71.3125</v>
      </c>
      <c r="AT1029" s="214">
        <f t="shared" si="227"/>
        <v>75.6875</v>
      </c>
      <c r="AU1029" s="91"/>
      <c r="AV1029" s="91"/>
      <c r="AW1029" s="91"/>
      <c r="AX1029" s="91"/>
      <c r="AY1029" s="91"/>
      <c r="AZ1029" s="91"/>
      <c r="BA1029" s="91"/>
      <c r="BB1029" s="91"/>
      <c r="BC1029" s="91"/>
      <c r="BD1029" s="91"/>
    </row>
    <row r="1030" spans="42:56" ht="15" x14ac:dyDescent="0.25">
      <c r="AP1030" s="91"/>
      <c r="AQ1030" s="91"/>
      <c r="AR1030" s="91"/>
      <c r="AS1030" s="214">
        <f t="shared" si="227"/>
        <v>71.375</v>
      </c>
      <c r="AT1030" s="214">
        <f t="shared" si="227"/>
        <v>75.75</v>
      </c>
      <c r="AU1030" s="91"/>
      <c r="AV1030" s="91"/>
      <c r="AW1030" s="91"/>
      <c r="AX1030" s="91"/>
      <c r="AY1030" s="91"/>
      <c r="AZ1030" s="91"/>
      <c r="BA1030" s="91"/>
      <c r="BB1030" s="91"/>
      <c r="BC1030" s="91"/>
      <c r="BD1030" s="91"/>
    </row>
    <row r="1031" spans="42:56" ht="15" x14ac:dyDescent="0.25">
      <c r="AP1031" s="91"/>
      <c r="AQ1031" s="91"/>
      <c r="AR1031" s="91"/>
      <c r="AS1031" s="214">
        <f t="shared" si="227"/>
        <v>71.4375</v>
      </c>
      <c r="AT1031" s="214">
        <f t="shared" si="227"/>
        <v>75.8125</v>
      </c>
      <c r="AU1031" s="91"/>
      <c r="AV1031" s="91"/>
      <c r="AW1031" s="91"/>
      <c r="AX1031" s="91"/>
      <c r="AY1031" s="91"/>
      <c r="AZ1031" s="91"/>
      <c r="BA1031" s="91"/>
      <c r="BB1031" s="91"/>
      <c r="BC1031" s="91"/>
      <c r="BD1031" s="91"/>
    </row>
    <row r="1032" spans="42:56" ht="15" x14ac:dyDescent="0.25">
      <c r="AP1032" s="91"/>
      <c r="AQ1032" s="91"/>
      <c r="AR1032" s="91"/>
      <c r="AS1032" s="214">
        <f t="shared" si="227"/>
        <v>71.5</v>
      </c>
      <c r="AT1032" s="214">
        <f t="shared" si="227"/>
        <v>75.875</v>
      </c>
      <c r="AU1032" s="91"/>
      <c r="AV1032" s="91"/>
      <c r="AW1032" s="91"/>
      <c r="AX1032" s="91"/>
      <c r="AY1032" s="91"/>
      <c r="AZ1032" s="91"/>
      <c r="BA1032" s="91"/>
      <c r="BB1032" s="91"/>
      <c r="BC1032" s="91"/>
      <c r="BD1032" s="91"/>
    </row>
    <row r="1033" spans="42:56" ht="15" x14ac:dyDescent="0.25">
      <c r="AP1033" s="91"/>
      <c r="AQ1033" s="91"/>
      <c r="AR1033" s="91"/>
      <c r="AS1033" s="214">
        <f t="shared" si="227"/>
        <v>71.5625</v>
      </c>
      <c r="AT1033" s="214">
        <f t="shared" si="227"/>
        <v>75.9375</v>
      </c>
      <c r="AU1033" s="91"/>
      <c r="AV1033" s="91"/>
      <c r="AW1033" s="91"/>
      <c r="AX1033" s="91"/>
      <c r="AY1033" s="91"/>
      <c r="AZ1033" s="91"/>
      <c r="BA1033" s="91"/>
      <c r="BB1033" s="91"/>
      <c r="BC1033" s="91"/>
      <c r="BD1033" s="91"/>
    </row>
    <row r="1034" spans="42:56" ht="15" x14ac:dyDescent="0.25">
      <c r="AP1034" s="91"/>
      <c r="AQ1034" s="91"/>
      <c r="AR1034" s="91"/>
      <c r="AS1034" s="214">
        <f t="shared" si="227"/>
        <v>71.625</v>
      </c>
      <c r="AT1034" s="214">
        <f t="shared" si="227"/>
        <v>76</v>
      </c>
      <c r="AU1034" s="91"/>
      <c r="AV1034" s="91"/>
      <c r="AW1034" s="91"/>
      <c r="AX1034" s="91"/>
      <c r="AY1034" s="91"/>
      <c r="AZ1034" s="91"/>
      <c r="BA1034" s="91"/>
      <c r="BB1034" s="91"/>
      <c r="BC1034" s="91"/>
      <c r="BD1034" s="91"/>
    </row>
    <row r="1035" spans="42:56" ht="15" x14ac:dyDescent="0.25">
      <c r="AP1035" s="91"/>
      <c r="AQ1035" s="91"/>
      <c r="AR1035" s="91"/>
      <c r="AS1035" s="214">
        <f t="shared" ref="AS1035:AT1050" si="228">AS1034+0.0625</f>
        <v>71.6875</v>
      </c>
      <c r="AT1035" s="214">
        <f t="shared" si="228"/>
        <v>76.0625</v>
      </c>
      <c r="AU1035" s="91"/>
      <c r="AV1035" s="91"/>
      <c r="AW1035" s="91"/>
      <c r="AX1035" s="91"/>
      <c r="AY1035" s="91"/>
      <c r="AZ1035" s="91"/>
      <c r="BA1035" s="91"/>
      <c r="BB1035" s="91"/>
      <c r="BC1035" s="91"/>
      <c r="BD1035" s="91"/>
    </row>
    <row r="1036" spans="42:56" ht="15" x14ac:dyDescent="0.25">
      <c r="AP1036" s="91"/>
      <c r="AQ1036" s="91"/>
      <c r="AR1036" s="91"/>
      <c r="AS1036" s="214">
        <f t="shared" si="228"/>
        <v>71.75</v>
      </c>
      <c r="AT1036" s="214">
        <f t="shared" si="228"/>
        <v>76.125</v>
      </c>
      <c r="AU1036" s="91"/>
      <c r="AV1036" s="91"/>
      <c r="AW1036" s="91"/>
      <c r="AX1036" s="91"/>
      <c r="AY1036" s="91"/>
      <c r="AZ1036" s="91"/>
      <c r="BA1036" s="91"/>
      <c r="BB1036" s="91"/>
      <c r="BC1036" s="91"/>
      <c r="BD1036" s="91"/>
    </row>
    <row r="1037" spans="42:56" ht="15" x14ac:dyDescent="0.25">
      <c r="AP1037" s="91"/>
      <c r="AQ1037" s="91"/>
      <c r="AR1037" s="91"/>
      <c r="AS1037" s="214">
        <f t="shared" si="228"/>
        <v>71.8125</v>
      </c>
      <c r="AT1037" s="214">
        <f t="shared" si="228"/>
        <v>76.1875</v>
      </c>
      <c r="AU1037" s="91"/>
      <c r="AV1037" s="91"/>
      <c r="AW1037" s="91"/>
      <c r="AX1037" s="91"/>
      <c r="AY1037" s="91"/>
      <c r="AZ1037" s="91"/>
      <c r="BA1037" s="91"/>
      <c r="BB1037" s="91"/>
      <c r="BC1037" s="91"/>
      <c r="BD1037" s="91"/>
    </row>
    <row r="1038" spans="42:56" ht="15" x14ac:dyDescent="0.25">
      <c r="AP1038" s="91"/>
      <c r="AQ1038" s="91"/>
      <c r="AR1038" s="91"/>
      <c r="AS1038" s="214">
        <f t="shared" si="228"/>
        <v>71.875</v>
      </c>
      <c r="AT1038" s="214">
        <f t="shared" si="228"/>
        <v>76.25</v>
      </c>
      <c r="AU1038" s="91"/>
      <c r="AV1038" s="91"/>
      <c r="AW1038" s="91"/>
      <c r="AX1038" s="91"/>
      <c r="AY1038" s="91"/>
      <c r="AZ1038" s="91"/>
      <c r="BA1038" s="91"/>
      <c r="BB1038" s="91"/>
      <c r="BC1038" s="91"/>
      <c r="BD1038" s="91"/>
    </row>
    <row r="1039" spans="42:56" ht="15" x14ac:dyDescent="0.25">
      <c r="AP1039" s="91"/>
      <c r="AQ1039" s="91"/>
      <c r="AR1039" s="91"/>
      <c r="AS1039" s="214">
        <f t="shared" si="228"/>
        <v>71.9375</v>
      </c>
      <c r="AT1039" s="214">
        <f t="shared" si="228"/>
        <v>76.3125</v>
      </c>
      <c r="AU1039" s="91"/>
      <c r="AV1039" s="91"/>
      <c r="AW1039" s="91"/>
      <c r="AX1039" s="91"/>
      <c r="AY1039" s="91"/>
      <c r="AZ1039" s="91"/>
      <c r="BA1039" s="91"/>
      <c r="BB1039" s="91"/>
      <c r="BC1039" s="91"/>
      <c r="BD1039" s="91"/>
    </row>
    <row r="1040" spans="42:56" ht="15" x14ac:dyDescent="0.25">
      <c r="AP1040" s="91"/>
      <c r="AQ1040" s="91"/>
      <c r="AR1040" s="91"/>
      <c r="AS1040" s="214">
        <f t="shared" si="228"/>
        <v>72</v>
      </c>
      <c r="AT1040" s="214">
        <f t="shared" si="228"/>
        <v>76.375</v>
      </c>
      <c r="AU1040" s="91"/>
      <c r="AV1040" s="91"/>
      <c r="AW1040" s="91"/>
      <c r="AX1040" s="91"/>
      <c r="AY1040" s="91"/>
      <c r="AZ1040" s="91"/>
      <c r="BA1040" s="91"/>
      <c r="BB1040" s="91"/>
      <c r="BC1040" s="91"/>
      <c r="BD1040" s="91"/>
    </row>
    <row r="1041" spans="42:56" ht="15" x14ac:dyDescent="0.25">
      <c r="AP1041" s="91"/>
      <c r="AQ1041" s="91"/>
      <c r="AR1041" s="91"/>
      <c r="AS1041" s="214">
        <f t="shared" si="228"/>
        <v>72.0625</v>
      </c>
      <c r="AT1041" s="214">
        <f t="shared" si="228"/>
        <v>76.4375</v>
      </c>
      <c r="AU1041" s="91"/>
      <c r="AV1041" s="91"/>
      <c r="AW1041" s="91"/>
      <c r="AX1041" s="91"/>
      <c r="AY1041" s="91"/>
      <c r="AZ1041" s="91"/>
      <c r="BA1041" s="91"/>
      <c r="BB1041" s="91"/>
      <c r="BC1041" s="91"/>
      <c r="BD1041" s="91"/>
    </row>
    <row r="1042" spans="42:56" ht="15" x14ac:dyDescent="0.25">
      <c r="AP1042" s="91"/>
      <c r="AQ1042" s="91"/>
      <c r="AR1042" s="91"/>
      <c r="AS1042" s="214">
        <f t="shared" si="228"/>
        <v>72.125</v>
      </c>
      <c r="AT1042" s="214">
        <f t="shared" si="228"/>
        <v>76.5</v>
      </c>
      <c r="AU1042" s="91"/>
      <c r="AV1042" s="91"/>
      <c r="AW1042" s="91"/>
      <c r="AX1042" s="91"/>
      <c r="AY1042" s="91"/>
      <c r="AZ1042" s="91"/>
      <c r="BA1042" s="91"/>
      <c r="BB1042" s="91"/>
      <c r="BC1042" s="91"/>
      <c r="BD1042" s="91"/>
    </row>
    <row r="1043" spans="42:56" ht="15" x14ac:dyDescent="0.25">
      <c r="AP1043" s="91"/>
      <c r="AQ1043" s="91"/>
      <c r="AR1043" s="91"/>
      <c r="AS1043" s="214">
        <f t="shared" si="228"/>
        <v>72.1875</v>
      </c>
      <c r="AT1043" s="214">
        <f t="shared" si="228"/>
        <v>76.5625</v>
      </c>
      <c r="AU1043" s="91"/>
      <c r="AV1043" s="91"/>
      <c r="AW1043" s="91"/>
      <c r="AX1043" s="91"/>
      <c r="AY1043" s="91"/>
      <c r="AZ1043" s="91"/>
      <c r="BA1043" s="91"/>
      <c r="BB1043" s="91"/>
      <c r="BC1043" s="91"/>
      <c r="BD1043" s="91"/>
    </row>
    <row r="1044" spans="42:56" ht="15" x14ac:dyDescent="0.25">
      <c r="AP1044" s="91"/>
      <c r="AQ1044" s="91"/>
      <c r="AR1044" s="91"/>
      <c r="AS1044" s="214">
        <f t="shared" si="228"/>
        <v>72.25</v>
      </c>
      <c r="AT1044" s="214">
        <f t="shared" si="228"/>
        <v>76.625</v>
      </c>
      <c r="AU1044" s="91"/>
      <c r="AV1044" s="91"/>
      <c r="AW1044" s="91"/>
      <c r="AX1044" s="91"/>
      <c r="AY1044" s="91"/>
      <c r="AZ1044" s="91"/>
      <c r="BA1044" s="91"/>
      <c r="BB1044" s="91"/>
      <c r="BC1044" s="91"/>
      <c r="BD1044" s="91"/>
    </row>
    <row r="1045" spans="42:56" ht="15" x14ac:dyDescent="0.25">
      <c r="AP1045" s="91"/>
      <c r="AQ1045" s="91"/>
      <c r="AR1045" s="91"/>
      <c r="AS1045" s="214">
        <f t="shared" si="228"/>
        <v>72.3125</v>
      </c>
      <c r="AT1045" s="214">
        <f t="shared" si="228"/>
        <v>76.6875</v>
      </c>
      <c r="AU1045" s="91"/>
      <c r="AV1045" s="91"/>
      <c r="AW1045" s="91"/>
      <c r="AX1045" s="91"/>
      <c r="AY1045" s="91"/>
      <c r="AZ1045" s="91"/>
      <c r="BA1045" s="91"/>
      <c r="BB1045" s="91"/>
      <c r="BC1045" s="91"/>
      <c r="BD1045" s="91"/>
    </row>
    <row r="1046" spans="42:56" ht="15" x14ac:dyDescent="0.25">
      <c r="AP1046" s="91"/>
      <c r="AQ1046" s="91"/>
      <c r="AR1046" s="91"/>
      <c r="AS1046" s="214">
        <f t="shared" si="228"/>
        <v>72.375</v>
      </c>
      <c r="AT1046" s="214">
        <f t="shared" si="228"/>
        <v>76.75</v>
      </c>
      <c r="AU1046" s="91"/>
      <c r="AV1046" s="91"/>
      <c r="AW1046" s="91"/>
      <c r="AX1046" s="91"/>
      <c r="AY1046" s="91"/>
      <c r="AZ1046" s="91"/>
      <c r="BA1046" s="91"/>
      <c r="BB1046" s="91"/>
      <c r="BC1046" s="91"/>
      <c r="BD1046" s="91"/>
    </row>
    <row r="1047" spans="42:56" ht="15" x14ac:dyDescent="0.25">
      <c r="AP1047" s="91"/>
      <c r="AQ1047" s="91"/>
      <c r="AR1047" s="91"/>
      <c r="AS1047" s="214">
        <f t="shared" si="228"/>
        <v>72.4375</v>
      </c>
      <c r="AT1047" s="214">
        <f t="shared" si="228"/>
        <v>76.8125</v>
      </c>
      <c r="AU1047" s="91"/>
      <c r="AV1047" s="91"/>
      <c r="AW1047" s="91"/>
      <c r="AX1047" s="91"/>
      <c r="AY1047" s="91"/>
      <c r="AZ1047" s="91"/>
      <c r="BA1047" s="91"/>
      <c r="BB1047" s="91"/>
      <c r="BC1047" s="91"/>
      <c r="BD1047" s="91"/>
    </row>
    <row r="1048" spans="42:56" ht="15" x14ac:dyDescent="0.25">
      <c r="AP1048" s="91"/>
      <c r="AQ1048" s="91"/>
      <c r="AR1048" s="91"/>
      <c r="AS1048" s="214">
        <f t="shared" si="228"/>
        <v>72.5</v>
      </c>
      <c r="AT1048" s="214">
        <f t="shared" si="228"/>
        <v>76.875</v>
      </c>
      <c r="AU1048" s="91"/>
      <c r="AV1048" s="91"/>
      <c r="AW1048" s="91"/>
      <c r="AX1048" s="91"/>
      <c r="AY1048" s="91"/>
      <c r="AZ1048" s="91"/>
      <c r="BA1048" s="91"/>
      <c r="BB1048" s="91"/>
      <c r="BC1048" s="91"/>
      <c r="BD1048" s="91"/>
    </row>
    <row r="1049" spans="42:56" ht="15" x14ac:dyDescent="0.25">
      <c r="AP1049" s="91"/>
      <c r="AQ1049" s="91"/>
      <c r="AR1049" s="91"/>
      <c r="AS1049" s="214">
        <f t="shared" si="228"/>
        <v>72.5625</v>
      </c>
      <c r="AT1049" s="214">
        <f t="shared" si="228"/>
        <v>76.9375</v>
      </c>
      <c r="AU1049" s="91"/>
      <c r="AV1049" s="91"/>
      <c r="AW1049" s="91"/>
      <c r="AX1049" s="91"/>
      <c r="AY1049" s="91"/>
      <c r="AZ1049" s="91"/>
      <c r="BA1049" s="91"/>
      <c r="BB1049" s="91"/>
      <c r="BC1049" s="91"/>
      <c r="BD1049" s="91"/>
    </row>
    <row r="1050" spans="42:56" ht="15" x14ac:dyDescent="0.25">
      <c r="AP1050" s="91"/>
      <c r="AQ1050" s="91"/>
      <c r="AR1050" s="91"/>
      <c r="AS1050" s="214">
        <f t="shared" si="228"/>
        <v>72.625</v>
      </c>
      <c r="AT1050" s="214">
        <f t="shared" si="228"/>
        <v>77</v>
      </c>
      <c r="AU1050" s="91"/>
      <c r="AV1050" s="91"/>
      <c r="AW1050" s="91"/>
      <c r="AX1050" s="91"/>
      <c r="AY1050" s="91"/>
      <c r="AZ1050" s="91"/>
      <c r="BA1050" s="91"/>
      <c r="BB1050" s="91"/>
      <c r="BC1050" s="91"/>
      <c r="BD1050" s="91"/>
    </row>
    <row r="1051" spans="42:56" ht="15" x14ac:dyDescent="0.25">
      <c r="AP1051" s="91"/>
      <c r="AQ1051" s="91"/>
      <c r="AR1051" s="91"/>
      <c r="AS1051" s="214">
        <f t="shared" ref="AS1051:AT1066" si="229">AS1050+0.0625</f>
        <v>72.6875</v>
      </c>
      <c r="AT1051" s="214">
        <f t="shared" si="229"/>
        <v>77.0625</v>
      </c>
      <c r="AU1051" s="91"/>
      <c r="AV1051" s="91"/>
      <c r="AW1051" s="91"/>
      <c r="AX1051" s="91"/>
      <c r="AY1051" s="91"/>
      <c r="AZ1051" s="91"/>
      <c r="BA1051" s="91"/>
      <c r="BB1051" s="91"/>
      <c r="BC1051" s="91"/>
      <c r="BD1051" s="91"/>
    </row>
    <row r="1052" spans="42:56" ht="15" x14ac:dyDescent="0.25">
      <c r="AP1052" s="91"/>
      <c r="AQ1052" s="91"/>
      <c r="AR1052" s="91"/>
      <c r="AS1052" s="214">
        <f t="shared" si="229"/>
        <v>72.75</v>
      </c>
      <c r="AT1052" s="214">
        <f t="shared" si="229"/>
        <v>77.125</v>
      </c>
      <c r="AU1052" s="91"/>
      <c r="AV1052" s="91"/>
      <c r="AW1052" s="91"/>
      <c r="AX1052" s="91"/>
      <c r="AY1052" s="91"/>
      <c r="AZ1052" s="91"/>
      <c r="BA1052" s="91"/>
      <c r="BB1052" s="91"/>
      <c r="BC1052" s="91"/>
      <c r="BD1052" s="91"/>
    </row>
    <row r="1053" spans="42:56" ht="15" x14ac:dyDescent="0.25">
      <c r="AP1053" s="91"/>
      <c r="AQ1053" s="91"/>
      <c r="AR1053" s="91"/>
      <c r="AS1053" s="214">
        <f t="shared" si="229"/>
        <v>72.8125</v>
      </c>
      <c r="AT1053" s="214">
        <f t="shared" si="229"/>
        <v>77.1875</v>
      </c>
      <c r="AU1053" s="91"/>
      <c r="AV1053" s="91"/>
      <c r="AW1053" s="91"/>
      <c r="AX1053" s="91"/>
      <c r="AY1053" s="91"/>
      <c r="AZ1053" s="91"/>
      <c r="BA1053" s="91"/>
      <c r="BB1053" s="91"/>
      <c r="BC1053" s="91"/>
      <c r="BD1053" s="91"/>
    </row>
    <row r="1054" spans="42:56" ht="15" x14ac:dyDescent="0.25">
      <c r="AP1054" s="91"/>
      <c r="AQ1054" s="91"/>
      <c r="AR1054" s="91"/>
      <c r="AS1054" s="214">
        <f t="shared" si="229"/>
        <v>72.875</v>
      </c>
      <c r="AT1054" s="214">
        <f t="shared" si="229"/>
        <v>77.25</v>
      </c>
      <c r="AU1054" s="91"/>
      <c r="AV1054" s="91"/>
      <c r="AW1054" s="91"/>
      <c r="AX1054" s="91"/>
      <c r="AY1054" s="91"/>
      <c r="AZ1054" s="91"/>
      <c r="BA1054" s="91"/>
      <c r="BB1054" s="91"/>
      <c r="BC1054" s="91"/>
      <c r="BD1054" s="91"/>
    </row>
    <row r="1055" spans="42:56" ht="15" x14ac:dyDescent="0.25">
      <c r="AP1055" s="91"/>
      <c r="AQ1055" s="91"/>
      <c r="AR1055" s="91"/>
      <c r="AS1055" s="214">
        <f t="shared" si="229"/>
        <v>72.9375</v>
      </c>
      <c r="AT1055" s="214">
        <f t="shared" si="229"/>
        <v>77.3125</v>
      </c>
      <c r="AU1055" s="91"/>
      <c r="AV1055" s="91"/>
      <c r="AW1055" s="91"/>
      <c r="AX1055" s="91"/>
      <c r="AY1055" s="91"/>
      <c r="AZ1055" s="91"/>
      <c r="BA1055" s="91"/>
      <c r="BB1055" s="91"/>
      <c r="BC1055" s="91"/>
      <c r="BD1055" s="91"/>
    </row>
    <row r="1056" spans="42:56" ht="15" x14ac:dyDescent="0.25">
      <c r="AP1056" s="91"/>
      <c r="AQ1056" s="91"/>
      <c r="AR1056" s="91"/>
      <c r="AS1056" s="214">
        <f t="shared" si="229"/>
        <v>73</v>
      </c>
      <c r="AT1056" s="214">
        <f t="shared" si="229"/>
        <v>77.375</v>
      </c>
      <c r="AU1056" s="91"/>
      <c r="AV1056" s="91"/>
      <c r="AW1056" s="91"/>
      <c r="AX1056" s="91"/>
      <c r="AY1056" s="91"/>
      <c r="AZ1056" s="91"/>
      <c r="BA1056" s="91"/>
      <c r="BB1056" s="91"/>
      <c r="BC1056" s="91"/>
      <c r="BD1056" s="91"/>
    </row>
    <row r="1057" spans="42:56" ht="15" x14ac:dyDescent="0.25">
      <c r="AP1057" s="91"/>
      <c r="AQ1057" s="91"/>
      <c r="AR1057" s="91"/>
      <c r="AS1057" s="214">
        <f t="shared" si="229"/>
        <v>73.0625</v>
      </c>
      <c r="AT1057" s="214">
        <f t="shared" si="229"/>
        <v>77.4375</v>
      </c>
      <c r="AU1057" s="91"/>
      <c r="AV1057" s="91"/>
      <c r="AW1057" s="91"/>
      <c r="AX1057" s="91"/>
      <c r="AY1057" s="91"/>
      <c r="AZ1057" s="91"/>
      <c r="BA1057" s="91"/>
      <c r="BB1057" s="91"/>
      <c r="BC1057" s="91"/>
      <c r="BD1057" s="91"/>
    </row>
    <row r="1058" spans="42:56" ht="15" x14ac:dyDescent="0.25">
      <c r="AP1058" s="91"/>
      <c r="AQ1058" s="91"/>
      <c r="AR1058" s="91"/>
      <c r="AS1058" s="214">
        <f t="shared" si="229"/>
        <v>73.125</v>
      </c>
      <c r="AT1058" s="214">
        <f t="shared" si="229"/>
        <v>77.5</v>
      </c>
      <c r="AU1058" s="91"/>
      <c r="AV1058" s="91"/>
      <c r="AW1058" s="91"/>
      <c r="AX1058" s="91"/>
      <c r="AY1058" s="91"/>
      <c r="AZ1058" s="91"/>
      <c r="BA1058" s="91"/>
      <c r="BB1058" s="91"/>
      <c r="BC1058" s="91"/>
      <c r="BD1058" s="91"/>
    </row>
    <row r="1059" spans="42:56" ht="15" x14ac:dyDescent="0.25">
      <c r="AP1059" s="91"/>
      <c r="AQ1059" s="91"/>
      <c r="AR1059" s="91"/>
      <c r="AS1059" s="214">
        <f t="shared" si="229"/>
        <v>73.1875</v>
      </c>
      <c r="AT1059" s="214">
        <f t="shared" si="229"/>
        <v>77.5625</v>
      </c>
      <c r="AU1059" s="91"/>
      <c r="AV1059" s="91"/>
      <c r="AW1059" s="91"/>
      <c r="AX1059" s="91"/>
      <c r="AY1059" s="91"/>
      <c r="AZ1059" s="91"/>
      <c r="BA1059" s="91"/>
      <c r="BB1059" s="91"/>
      <c r="BC1059" s="91"/>
      <c r="BD1059" s="91"/>
    </row>
    <row r="1060" spans="42:56" ht="15" x14ac:dyDescent="0.25">
      <c r="AP1060" s="91"/>
      <c r="AQ1060" s="91"/>
      <c r="AR1060" s="91"/>
      <c r="AS1060" s="214">
        <f t="shared" si="229"/>
        <v>73.25</v>
      </c>
      <c r="AT1060" s="214">
        <f t="shared" si="229"/>
        <v>77.625</v>
      </c>
      <c r="AU1060" s="91"/>
      <c r="AV1060" s="91"/>
      <c r="AW1060" s="91"/>
      <c r="AX1060" s="91"/>
      <c r="AY1060" s="91"/>
      <c r="AZ1060" s="91"/>
      <c r="BA1060" s="91"/>
      <c r="BB1060" s="91"/>
      <c r="BC1060" s="91"/>
      <c r="BD1060" s="91"/>
    </row>
    <row r="1061" spans="42:56" ht="15" x14ac:dyDescent="0.25">
      <c r="AP1061" s="91"/>
      <c r="AQ1061" s="91"/>
      <c r="AR1061" s="91"/>
      <c r="AS1061" s="214">
        <f t="shared" si="229"/>
        <v>73.3125</v>
      </c>
      <c r="AT1061" s="214">
        <f t="shared" si="229"/>
        <v>77.6875</v>
      </c>
      <c r="AU1061" s="91"/>
      <c r="AV1061" s="91"/>
      <c r="AW1061" s="91"/>
      <c r="AX1061" s="91"/>
      <c r="AY1061" s="91"/>
      <c r="AZ1061" s="91"/>
      <c r="BA1061" s="91"/>
      <c r="BB1061" s="91"/>
      <c r="BC1061" s="91"/>
      <c r="BD1061" s="91"/>
    </row>
    <row r="1062" spans="42:56" ht="15" x14ac:dyDescent="0.25">
      <c r="AP1062" s="91"/>
      <c r="AQ1062" s="91"/>
      <c r="AR1062" s="91"/>
      <c r="AS1062" s="214">
        <f t="shared" si="229"/>
        <v>73.375</v>
      </c>
      <c r="AT1062" s="214">
        <f t="shared" si="229"/>
        <v>77.75</v>
      </c>
      <c r="AU1062" s="91"/>
      <c r="AV1062" s="91"/>
      <c r="AW1062" s="91"/>
      <c r="AX1062" s="91"/>
      <c r="AY1062" s="91"/>
      <c r="AZ1062" s="91"/>
      <c r="BA1062" s="91"/>
      <c r="BB1062" s="91"/>
      <c r="BC1062" s="91"/>
      <c r="BD1062" s="91"/>
    </row>
    <row r="1063" spans="42:56" ht="15" x14ac:dyDescent="0.25">
      <c r="AP1063" s="91"/>
      <c r="AQ1063" s="91"/>
      <c r="AR1063" s="91"/>
      <c r="AS1063" s="214">
        <f t="shared" si="229"/>
        <v>73.4375</v>
      </c>
      <c r="AT1063" s="214">
        <f t="shared" si="229"/>
        <v>77.8125</v>
      </c>
      <c r="AU1063" s="91"/>
      <c r="AV1063" s="91"/>
      <c r="AW1063" s="91"/>
      <c r="AX1063" s="91"/>
      <c r="AY1063" s="91"/>
      <c r="AZ1063" s="91"/>
      <c r="BA1063" s="91"/>
      <c r="BB1063" s="91"/>
      <c r="BC1063" s="91"/>
      <c r="BD1063" s="91"/>
    </row>
    <row r="1064" spans="42:56" ht="15" x14ac:dyDescent="0.25">
      <c r="AP1064" s="91"/>
      <c r="AQ1064" s="91"/>
      <c r="AR1064" s="91"/>
      <c r="AS1064" s="214">
        <f t="shared" si="229"/>
        <v>73.5</v>
      </c>
      <c r="AT1064" s="214">
        <f t="shared" si="229"/>
        <v>77.875</v>
      </c>
      <c r="AU1064" s="91"/>
      <c r="AV1064" s="91"/>
      <c r="AW1064" s="91"/>
      <c r="AX1064" s="91"/>
      <c r="AY1064" s="91"/>
      <c r="AZ1064" s="91"/>
      <c r="BA1064" s="91"/>
      <c r="BB1064" s="91"/>
      <c r="BC1064" s="91"/>
      <c r="BD1064" s="91"/>
    </row>
    <row r="1065" spans="42:56" ht="15" x14ac:dyDescent="0.25">
      <c r="AP1065" s="91"/>
      <c r="AQ1065" s="91"/>
      <c r="AR1065" s="91"/>
      <c r="AS1065" s="214">
        <f t="shared" si="229"/>
        <v>73.5625</v>
      </c>
      <c r="AT1065" s="214">
        <f t="shared" si="229"/>
        <v>77.9375</v>
      </c>
      <c r="AU1065" s="91"/>
      <c r="AV1065" s="91"/>
      <c r="AW1065" s="91"/>
      <c r="AX1065" s="91"/>
      <c r="AY1065" s="91"/>
      <c r="AZ1065" s="91"/>
      <c r="BA1065" s="91"/>
      <c r="BB1065" s="91"/>
      <c r="BC1065" s="91"/>
      <c r="BD1065" s="91"/>
    </row>
    <row r="1066" spans="42:56" ht="15" x14ac:dyDescent="0.25">
      <c r="AP1066" s="91"/>
      <c r="AQ1066" s="91"/>
      <c r="AR1066" s="91"/>
      <c r="AS1066" s="214">
        <f t="shared" si="229"/>
        <v>73.625</v>
      </c>
      <c r="AT1066" s="214">
        <f t="shared" si="229"/>
        <v>78</v>
      </c>
      <c r="AU1066" s="91"/>
      <c r="AV1066" s="91"/>
      <c r="AW1066" s="91"/>
      <c r="AX1066" s="91"/>
      <c r="AY1066" s="91"/>
      <c r="AZ1066" s="91"/>
      <c r="BA1066" s="91"/>
      <c r="BB1066" s="91"/>
      <c r="BC1066" s="91"/>
      <c r="BD1066" s="91"/>
    </row>
    <row r="1067" spans="42:56" ht="15" x14ac:dyDescent="0.25">
      <c r="AP1067" s="91"/>
      <c r="AQ1067" s="91"/>
      <c r="AR1067" s="91"/>
      <c r="AS1067" s="214">
        <f t="shared" ref="AS1067:AT1082" si="230">AS1066+0.0625</f>
        <v>73.6875</v>
      </c>
      <c r="AT1067" s="214">
        <f t="shared" si="230"/>
        <v>78.0625</v>
      </c>
      <c r="AU1067" s="91"/>
      <c r="AV1067" s="91"/>
      <c r="AW1067" s="91"/>
      <c r="AX1067" s="91"/>
      <c r="AY1067" s="91"/>
      <c r="AZ1067" s="91"/>
      <c r="BA1067" s="91"/>
      <c r="BB1067" s="91"/>
      <c r="BC1067" s="91"/>
      <c r="BD1067" s="91"/>
    </row>
    <row r="1068" spans="42:56" ht="15" x14ac:dyDescent="0.25">
      <c r="AP1068" s="91"/>
      <c r="AQ1068" s="91"/>
      <c r="AR1068" s="91"/>
      <c r="AS1068" s="214">
        <f t="shared" si="230"/>
        <v>73.75</v>
      </c>
      <c r="AT1068" s="214">
        <f t="shared" si="230"/>
        <v>78.125</v>
      </c>
      <c r="AU1068" s="91"/>
      <c r="AV1068" s="91"/>
      <c r="AW1068" s="91"/>
      <c r="AX1068" s="91"/>
      <c r="AY1068" s="91"/>
      <c r="AZ1068" s="91"/>
      <c r="BA1068" s="91"/>
      <c r="BB1068" s="91"/>
      <c r="BC1068" s="91"/>
      <c r="BD1068" s="91"/>
    </row>
    <row r="1069" spans="42:56" ht="15" x14ac:dyDescent="0.25">
      <c r="AP1069" s="91"/>
      <c r="AQ1069" s="91"/>
      <c r="AR1069" s="91"/>
      <c r="AS1069" s="214">
        <f t="shared" si="230"/>
        <v>73.8125</v>
      </c>
      <c r="AT1069" s="214">
        <f t="shared" si="230"/>
        <v>78.1875</v>
      </c>
      <c r="AU1069" s="91"/>
      <c r="AV1069" s="91"/>
      <c r="AW1069" s="91"/>
      <c r="AX1069" s="91"/>
      <c r="AY1069" s="91"/>
      <c r="AZ1069" s="91"/>
      <c r="BA1069" s="91"/>
      <c r="BB1069" s="91"/>
      <c r="BC1069" s="91"/>
      <c r="BD1069" s="91"/>
    </row>
    <row r="1070" spans="42:56" ht="15" x14ac:dyDescent="0.25">
      <c r="AP1070" s="91"/>
      <c r="AQ1070" s="91"/>
      <c r="AR1070" s="91"/>
      <c r="AS1070" s="214">
        <f t="shared" si="230"/>
        <v>73.875</v>
      </c>
      <c r="AT1070" s="214">
        <f t="shared" si="230"/>
        <v>78.25</v>
      </c>
      <c r="AU1070" s="91"/>
      <c r="AV1070" s="91"/>
      <c r="AW1070" s="91"/>
      <c r="AX1070" s="91"/>
      <c r="AY1070" s="91"/>
      <c r="AZ1070" s="91"/>
      <c r="BA1070" s="91"/>
      <c r="BB1070" s="91"/>
      <c r="BC1070" s="91"/>
      <c r="BD1070" s="91"/>
    </row>
    <row r="1071" spans="42:56" ht="15" x14ac:dyDescent="0.25">
      <c r="AP1071" s="91"/>
      <c r="AQ1071" s="91"/>
      <c r="AR1071" s="91"/>
      <c r="AS1071" s="214">
        <f t="shared" si="230"/>
        <v>73.9375</v>
      </c>
      <c r="AT1071" s="214">
        <f t="shared" si="230"/>
        <v>78.3125</v>
      </c>
      <c r="AU1071" s="91"/>
      <c r="AV1071" s="91"/>
      <c r="AW1071" s="91"/>
      <c r="AX1071" s="91"/>
      <c r="AY1071" s="91"/>
      <c r="AZ1071" s="91"/>
      <c r="BA1071" s="91"/>
      <c r="BB1071" s="91"/>
      <c r="BC1071" s="91"/>
      <c r="BD1071" s="91"/>
    </row>
    <row r="1072" spans="42:56" ht="15" x14ac:dyDescent="0.25">
      <c r="AP1072" s="91"/>
      <c r="AQ1072" s="91"/>
      <c r="AR1072" s="91"/>
      <c r="AS1072" s="214">
        <f t="shared" si="230"/>
        <v>74</v>
      </c>
      <c r="AT1072" s="214">
        <f t="shared" si="230"/>
        <v>78.375</v>
      </c>
      <c r="AU1072" s="91"/>
      <c r="AV1072" s="91"/>
      <c r="AW1072" s="91"/>
      <c r="AX1072" s="91"/>
      <c r="AY1072" s="91"/>
      <c r="AZ1072" s="91"/>
      <c r="BA1072" s="91"/>
      <c r="BB1072" s="91"/>
      <c r="BC1072" s="91"/>
      <c r="BD1072" s="91"/>
    </row>
    <row r="1073" spans="42:56" ht="15" x14ac:dyDescent="0.25">
      <c r="AP1073" s="91"/>
      <c r="AQ1073" s="91"/>
      <c r="AR1073" s="91"/>
      <c r="AS1073" s="214">
        <f t="shared" si="230"/>
        <v>74.0625</v>
      </c>
      <c r="AT1073" s="214">
        <f t="shared" si="230"/>
        <v>78.4375</v>
      </c>
      <c r="AU1073" s="91"/>
      <c r="AV1073" s="91"/>
      <c r="AW1073" s="91"/>
      <c r="AX1073" s="91"/>
      <c r="AY1073" s="91"/>
      <c r="AZ1073" s="91"/>
      <c r="BA1073" s="91"/>
      <c r="BB1073" s="91"/>
      <c r="BC1073" s="91"/>
      <c r="BD1073" s="91"/>
    </row>
    <row r="1074" spans="42:56" ht="15" x14ac:dyDescent="0.25">
      <c r="AP1074" s="91"/>
      <c r="AQ1074" s="91"/>
      <c r="AR1074" s="91"/>
      <c r="AS1074" s="214">
        <f t="shared" si="230"/>
        <v>74.125</v>
      </c>
      <c r="AT1074" s="214">
        <f t="shared" si="230"/>
        <v>78.5</v>
      </c>
      <c r="AU1074" s="91"/>
      <c r="AV1074" s="91"/>
      <c r="AW1074" s="91"/>
      <c r="AX1074" s="91"/>
      <c r="AY1074" s="91"/>
      <c r="AZ1074" s="91"/>
      <c r="BA1074" s="91"/>
      <c r="BB1074" s="91"/>
      <c r="BC1074" s="91"/>
      <c r="BD1074" s="91"/>
    </row>
    <row r="1075" spans="42:56" ht="15" x14ac:dyDescent="0.25">
      <c r="AP1075" s="91"/>
      <c r="AQ1075" s="91"/>
      <c r="AR1075" s="91"/>
      <c r="AS1075" s="214">
        <f t="shared" si="230"/>
        <v>74.1875</v>
      </c>
      <c r="AT1075" s="214">
        <f t="shared" si="230"/>
        <v>78.5625</v>
      </c>
      <c r="AU1075" s="91"/>
      <c r="AV1075" s="91"/>
      <c r="AW1075" s="91"/>
      <c r="AX1075" s="91"/>
      <c r="AY1075" s="91"/>
      <c r="AZ1075" s="91"/>
      <c r="BA1075" s="91"/>
      <c r="BB1075" s="91"/>
      <c r="BC1075" s="91"/>
      <c r="BD1075" s="91"/>
    </row>
    <row r="1076" spans="42:56" ht="15" x14ac:dyDescent="0.25">
      <c r="AP1076" s="91"/>
      <c r="AQ1076" s="91"/>
      <c r="AR1076" s="91"/>
      <c r="AS1076" s="214">
        <f t="shared" si="230"/>
        <v>74.25</v>
      </c>
      <c r="AT1076" s="214">
        <f t="shared" si="230"/>
        <v>78.625</v>
      </c>
      <c r="AU1076" s="91"/>
      <c r="AV1076" s="91"/>
      <c r="AW1076" s="91"/>
      <c r="AX1076" s="91"/>
      <c r="AY1076" s="91"/>
      <c r="AZ1076" s="91"/>
      <c r="BA1076" s="91"/>
      <c r="BB1076" s="91"/>
      <c r="BC1076" s="91"/>
      <c r="BD1076" s="91"/>
    </row>
    <row r="1077" spans="42:56" ht="15" x14ac:dyDescent="0.25">
      <c r="AP1077" s="91"/>
      <c r="AQ1077" s="91"/>
      <c r="AR1077" s="91"/>
      <c r="AS1077" s="214">
        <f t="shared" si="230"/>
        <v>74.3125</v>
      </c>
      <c r="AT1077" s="214">
        <f t="shared" si="230"/>
        <v>78.6875</v>
      </c>
      <c r="AU1077" s="91"/>
      <c r="AV1077" s="91"/>
      <c r="AW1077" s="91"/>
      <c r="AX1077" s="91"/>
      <c r="AY1077" s="91"/>
      <c r="AZ1077" s="91"/>
      <c r="BA1077" s="91"/>
      <c r="BB1077" s="91"/>
      <c r="BC1077" s="91"/>
      <c r="BD1077" s="91"/>
    </row>
    <row r="1078" spans="42:56" ht="15" x14ac:dyDescent="0.25">
      <c r="AP1078" s="91"/>
      <c r="AQ1078" s="91"/>
      <c r="AR1078" s="91"/>
      <c r="AS1078" s="214">
        <f t="shared" si="230"/>
        <v>74.375</v>
      </c>
      <c r="AT1078" s="214">
        <f t="shared" si="230"/>
        <v>78.75</v>
      </c>
      <c r="AU1078" s="91"/>
      <c r="AV1078" s="91"/>
      <c r="AW1078" s="91"/>
      <c r="AX1078" s="91"/>
      <c r="AY1078" s="91"/>
      <c r="AZ1078" s="91"/>
      <c r="BA1078" s="91"/>
      <c r="BB1078" s="91"/>
      <c r="BC1078" s="91"/>
      <c r="BD1078" s="91"/>
    </row>
    <row r="1079" spans="42:56" ht="15" x14ac:dyDescent="0.25">
      <c r="AP1079" s="91"/>
      <c r="AQ1079" s="91"/>
      <c r="AR1079" s="91"/>
      <c r="AS1079" s="214">
        <f t="shared" si="230"/>
        <v>74.4375</v>
      </c>
      <c r="AT1079" s="214">
        <f t="shared" si="230"/>
        <v>78.8125</v>
      </c>
      <c r="AU1079" s="91"/>
      <c r="AV1079" s="91"/>
      <c r="AW1079" s="91"/>
      <c r="AX1079" s="91"/>
      <c r="AY1079" s="91"/>
      <c r="AZ1079" s="91"/>
      <c r="BA1079" s="91"/>
      <c r="BB1079" s="91"/>
      <c r="BC1079" s="91"/>
      <c r="BD1079" s="91"/>
    </row>
    <row r="1080" spans="42:56" ht="15" x14ac:dyDescent="0.25">
      <c r="AP1080" s="91"/>
      <c r="AQ1080" s="91"/>
      <c r="AR1080" s="91"/>
      <c r="AS1080" s="214">
        <f t="shared" si="230"/>
        <v>74.5</v>
      </c>
      <c r="AT1080" s="214">
        <f t="shared" si="230"/>
        <v>78.875</v>
      </c>
      <c r="AU1080" s="91"/>
      <c r="AV1080" s="91"/>
      <c r="AW1080" s="91"/>
      <c r="AX1080" s="91"/>
      <c r="AY1080" s="91"/>
      <c r="AZ1080" s="91"/>
      <c r="BA1080" s="91"/>
      <c r="BB1080" s="91"/>
      <c r="BC1080" s="91"/>
      <c r="BD1080" s="91"/>
    </row>
    <row r="1081" spans="42:56" ht="15" x14ac:dyDescent="0.25">
      <c r="AP1081" s="91"/>
      <c r="AQ1081" s="91"/>
      <c r="AR1081" s="91"/>
      <c r="AS1081" s="214">
        <f t="shared" si="230"/>
        <v>74.5625</v>
      </c>
      <c r="AT1081" s="214">
        <f t="shared" si="230"/>
        <v>78.9375</v>
      </c>
      <c r="AU1081" s="91"/>
      <c r="AV1081" s="91"/>
      <c r="AW1081" s="91"/>
      <c r="AX1081" s="91"/>
      <c r="AY1081" s="91"/>
      <c r="AZ1081" s="91"/>
      <c r="BA1081" s="91"/>
      <c r="BB1081" s="91"/>
      <c r="BC1081" s="91"/>
      <c r="BD1081" s="91"/>
    </row>
    <row r="1082" spans="42:56" ht="15" x14ac:dyDescent="0.25">
      <c r="AP1082" s="91"/>
      <c r="AQ1082" s="91"/>
      <c r="AR1082" s="91"/>
      <c r="AS1082" s="214">
        <f t="shared" si="230"/>
        <v>74.625</v>
      </c>
      <c r="AT1082" s="214">
        <f t="shared" si="230"/>
        <v>79</v>
      </c>
      <c r="AU1082" s="91"/>
      <c r="AV1082" s="91"/>
      <c r="AW1082" s="91"/>
      <c r="AX1082" s="91"/>
      <c r="AY1082" s="91"/>
      <c r="AZ1082" s="91"/>
      <c r="BA1082" s="91"/>
      <c r="BB1082" s="91"/>
      <c r="BC1082" s="91"/>
      <c r="BD1082" s="91"/>
    </row>
    <row r="1083" spans="42:56" ht="15" x14ac:dyDescent="0.25">
      <c r="AP1083" s="91"/>
      <c r="AQ1083" s="91"/>
      <c r="AR1083" s="91"/>
      <c r="AS1083" s="214">
        <f t="shared" ref="AS1083:AT1098" si="231">AS1082+0.0625</f>
        <v>74.6875</v>
      </c>
      <c r="AT1083" s="214">
        <f t="shared" si="231"/>
        <v>79.0625</v>
      </c>
      <c r="AU1083" s="91"/>
      <c r="AV1083" s="91"/>
      <c r="AW1083" s="91"/>
      <c r="AX1083" s="91"/>
      <c r="AY1083" s="91"/>
      <c r="AZ1083" s="91"/>
      <c r="BA1083" s="91"/>
      <c r="BB1083" s="91"/>
      <c r="BC1083" s="91"/>
      <c r="BD1083" s="91"/>
    </row>
    <row r="1084" spans="42:56" ht="15" x14ac:dyDescent="0.25">
      <c r="AP1084" s="91"/>
      <c r="AQ1084" s="91"/>
      <c r="AR1084" s="91"/>
      <c r="AS1084" s="214">
        <f t="shared" si="231"/>
        <v>74.75</v>
      </c>
      <c r="AT1084" s="214">
        <f t="shared" si="231"/>
        <v>79.125</v>
      </c>
      <c r="AU1084" s="91"/>
      <c r="AV1084" s="91"/>
      <c r="AW1084" s="91"/>
      <c r="AX1084" s="91"/>
      <c r="AY1084" s="91"/>
      <c r="AZ1084" s="91"/>
      <c r="BA1084" s="91"/>
      <c r="BB1084" s="91"/>
      <c r="BC1084" s="91"/>
      <c r="BD1084" s="91"/>
    </row>
    <row r="1085" spans="42:56" ht="15" x14ac:dyDescent="0.25">
      <c r="AP1085" s="91"/>
      <c r="AQ1085" s="91"/>
      <c r="AR1085" s="91"/>
      <c r="AS1085" s="214">
        <f t="shared" si="231"/>
        <v>74.8125</v>
      </c>
      <c r="AT1085" s="214">
        <f t="shared" si="231"/>
        <v>79.1875</v>
      </c>
      <c r="AU1085" s="91"/>
      <c r="AV1085" s="91"/>
      <c r="AW1085" s="91"/>
      <c r="AX1085" s="91"/>
      <c r="AY1085" s="91"/>
      <c r="AZ1085" s="91"/>
      <c r="BA1085" s="91"/>
      <c r="BB1085" s="91"/>
      <c r="BC1085" s="91"/>
      <c r="BD1085" s="91"/>
    </row>
    <row r="1086" spans="42:56" ht="15" x14ac:dyDescent="0.25">
      <c r="AP1086" s="91"/>
      <c r="AQ1086" s="91"/>
      <c r="AR1086" s="91"/>
      <c r="AS1086" s="214">
        <f t="shared" si="231"/>
        <v>74.875</v>
      </c>
      <c r="AT1086" s="214">
        <f t="shared" si="231"/>
        <v>79.25</v>
      </c>
      <c r="AU1086" s="91"/>
      <c r="AV1086" s="91"/>
      <c r="AW1086" s="91"/>
      <c r="AX1086" s="91"/>
      <c r="AY1086" s="91"/>
      <c r="AZ1086" s="91"/>
      <c r="BA1086" s="91"/>
      <c r="BB1086" s="91"/>
      <c r="BC1086" s="91"/>
      <c r="BD1086" s="91"/>
    </row>
    <row r="1087" spans="42:56" ht="15" x14ac:dyDescent="0.25">
      <c r="AP1087" s="91"/>
      <c r="AQ1087" s="91"/>
      <c r="AR1087" s="91"/>
      <c r="AS1087" s="214">
        <f t="shared" si="231"/>
        <v>74.9375</v>
      </c>
      <c r="AT1087" s="214">
        <f t="shared" si="231"/>
        <v>79.3125</v>
      </c>
      <c r="AU1087" s="91"/>
      <c r="AV1087" s="91"/>
      <c r="AW1087" s="91"/>
      <c r="AX1087" s="91"/>
      <c r="AY1087" s="91"/>
      <c r="AZ1087" s="91"/>
      <c r="BA1087" s="91"/>
      <c r="BB1087" s="91"/>
      <c r="BC1087" s="91"/>
      <c r="BD1087" s="91"/>
    </row>
    <row r="1088" spans="42:56" ht="15" x14ac:dyDescent="0.25">
      <c r="AP1088" s="91"/>
      <c r="AQ1088" s="91"/>
      <c r="AR1088" s="91"/>
      <c r="AS1088" s="214">
        <f t="shared" si="231"/>
        <v>75</v>
      </c>
      <c r="AT1088" s="214">
        <f t="shared" si="231"/>
        <v>79.375</v>
      </c>
      <c r="AU1088" s="91"/>
      <c r="AV1088" s="91"/>
      <c r="AW1088" s="91"/>
      <c r="AX1088" s="91"/>
      <c r="AY1088" s="91"/>
      <c r="AZ1088" s="91"/>
      <c r="BA1088" s="91"/>
      <c r="BB1088" s="91"/>
      <c r="BC1088" s="91"/>
      <c r="BD1088" s="91"/>
    </row>
    <row r="1089" spans="42:56" ht="15" x14ac:dyDescent="0.25">
      <c r="AP1089" s="91"/>
      <c r="AQ1089" s="91"/>
      <c r="AR1089" s="91"/>
      <c r="AS1089" s="214">
        <f t="shared" si="231"/>
        <v>75.0625</v>
      </c>
      <c r="AT1089" s="214">
        <f t="shared" si="231"/>
        <v>79.4375</v>
      </c>
      <c r="AU1089" s="91"/>
      <c r="AV1089" s="91"/>
      <c r="AW1089" s="91"/>
      <c r="AX1089" s="91"/>
      <c r="AY1089" s="91"/>
      <c r="AZ1089" s="91"/>
      <c r="BA1089" s="91"/>
      <c r="BB1089" s="91"/>
      <c r="BC1089" s="91"/>
      <c r="BD1089" s="91"/>
    </row>
    <row r="1090" spans="42:56" ht="15" x14ac:dyDescent="0.25">
      <c r="AP1090" s="91"/>
      <c r="AQ1090" s="91"/>
      <c r="AR1090" s="91"/>
      <c r="AS1090" s="214">
        <f t="shared" si="231"/>
        <v>75.125</v>
      </c>
      <c r="AT1090" s="214">
        <f t="shared" si="231"/>
        <v>79.5</v>
      </c>
      <c r="AU1090" s="91"/>
      <c r="AV1090" s="91"/>
      <c r="AW1090" s="91"/>
      <c r="AX1090" s="91"/>
      <c r="AY1090" s="91"/>
      <c r="AZ1090" s="91"/>
      <c r="BA1090" s="91"/>
      <c r="BB1090" s="91"/>
      <c r="BC1090" s="91"/>
      <c r="BD1090" s="91"/>
    </row>
    <row r="1091" spans="42:56" ht="15" x14ac:dyDescent="0.25">
      <c r="AP1091" s="91"/>
      <c r="AQ1091" s="91"/>
      <c r="AR1091" s="91"/>
      <c r="AS1091" s="214">
        <f t="shared" si="231"/>
        <v>75.1875</v>
      </c>
      <c r="AT1091" s="214">
        <f t="shared" si="231"/>
        <v>79.5625</v>
      </c>
      <c r="AU1091" s="91"/>
      <c r="AV1091" s="91"/>
      <c r="AW1091" s="91"/>
      <c r="AX1091" s="91"/>
      <c r="AY1091" s="91"/>
      <c r="AZ1091" s="91"/>
      <c r="BA1091" s="91"/>
      <c r="BB1091" s="91"/>
      <c r="BC1091" s="91"/>
      <c r="BD1091" s="91"/>
    </row>
    <row r="1092" spans="42:56" ht="15" x14ac:dyDescent="0.25">
      <c r="AP1092" s="91"/>
      <c r="AQ1092" s="91"/>
      <c r="AR1092" s="91"/>
      <c r="AS1092" s="214">
        <f t="shared" si="231"/>
        <v>75.25</v>
      </c>
      <c r="AT1092" s="214">
        <f t="shared" si="231"/>
        <v>79.625</v>
      </c>
      <c r="AU1092" s="91"/>
      <c r="AV1092" s="91"/>
      <c r="AW1092" s="91"/>
      <c r="AX1092" s="91"/>
      <c r="AY1092" s="91"/>
      <c r="AZ1092" s="91"/>
      <c r="BA1092" s="91"/>
      <c r="BB1092" s="91"/>
      <c r="BC1092" s="91"/>
      <c r="BD1092" s="91"/>
    </row>
    <row r="1093" spans="42:56" ht="15" x14ac:dyDescent="0.25">
      <c r="AP1093" s="91"/>
      <c r="AQ1093" s="91"/>
      <c r="AR1093" s="91"/>
      <c r="AS1093" s="214">
        <f t="shared" si="231"/>
        <v>75.3125</v>
      </c>
      <c r="AT1093" s="214">
        <f t="shared" si="231"/>
        <v>79.6875</v>
      </c>
      <c r="AU1093" s="91"/>
      <c r="AV1093" s="91"/>
      <c r="AW1093" s="91"/>
      <c r="AX1093" s="91"/>
      <c r="AY1093" s="91"/>
      <c r="AZ1093" s="91"/>
      <c r="BA1093" s="91"/>
      <c r="BB1093" s="91"/>
      <c r="BC1093" s="91"/>
      <c r="BD1093" s="91"/>
    </row>
    <row r="1094" spans="42:56" ht="15" x14ac:dyDescent="0.25">
      <c r="AP1094" s="91"/>
      <c r="AQ1094" s="91"/>
      <c r="AR1094" s="91"/>
      <c r="AS1094" s="214">
        <f t="shared" si="231"/>
        <v>75.375</v>
      </c>
      <c r="AT1094" s="214">
        <f t="shared" si="231"/>
        <v>79.75</v>
      </c>
      <c r="AU1094" s="91"/>
      <c r="AV1094" s="91"/>
      <c r="AW1094" s="91"/>
      <c r="AX1094" s="91"/>
      <c r="AY1094" s="91"/>
      <c r="AZ1094" s="91"/>
      <c r="BA1094" s="91"/>
      <c r="BB1094" s="91"/>
      <c r="BC1094" s="91"/>
      <c r="BD1094" s="91"/>
    </row>
    <row r="1095" spans="42:56" ht="15" x14ac:dyDescent="0.25">
      <c r="AP1095" s="91"/>
      <c r="AQ1095" s="91"/>
      <c r="AR1095" s="91"/>
      <c r="AS1095" s="214">
        <f t="shared" si="231"/>
        <v>75.4375</v>
      </c>
      <c r="AT1095" s="214">
        <f t="shared" si="231"/>
        <v>79.8125</v>
      </c>
      <c r="AU1095" s="91"/>
      <c r="AV1095" s="91"/>
      <c r="AW1095" s="91"/>
      <c r="AX1095" s="91"/>
      <c r="AY1095" s="91"/>
      <c r="AZ1095" s="91"/>
      <c r="BA1095" s="91"/>
      <c r="BB1095" s="91"/>
      <c r="BC1095" s="91"/>
      <c r="BD1095" s="91"/>
    </row>
    <row r="1096" spans="42:56" ht="15" x14ac:dyDescent="0.25">
      <c r="AP1096" s="91"/>
      <c r="AQ1096" s="91"/>
      <c r="AR1096" s="91"/>
      <c r="AS1096" s="214">
        <f t="shared" si="231"/>
        <v>75.5</v>
      </c>
      <c r="AT1096" s="214">
        <f t="shared" si="231"/>
        <v>79.875</v>
      </c>
      <c r="AU1096" s="91"/>
      <c r="AV1096" s="91"/>
      <c r="AW1096" s="91"/>
      <c r="AX1096" s="91"/>
      <c r="AY1096" s="91"/>
      <c r="AZ1096" s="91"/>
      <c r="BA1096" s="91"/>
      <c r="BB1096" s="91"/>
      <c r="BC1096" s="91"/>
      <c r="BD1096" s="91"/>
    </row>
    <row r="1097" spans="42:56" ht="15" x14ac:dyDescent="0.25">
      <c r="AP1097" s="91"/>
      <c r="AQ1097" s="91"/>
      <c r="AR1097" s="91"/>
      <c r="AS1097" s="214">
        <f t="shared" si="231"/>
        <v>75.5625</v>
      </c>
      <c r="AT1097" s="214">
        <f t="shared" si="231"/>
        <v>79.9375</v>
      </c>
      <c r="AU1097" s="91"/>
      <c r="AV1097" s="91"/>
      <c r="AW1097" s="91"/>
      <c r="AX1097" s="91"/>
      <c r="AY1097" s="91"/>
      <c r="AZ1097" s="91"/>
      <c r="BA1097" s="91"/>
      <c r="BB1097" s="91"/>
      <c r="BC1097" s="91"/>
      <c r="BD1097" s="91"/>
    </row>
    <row r="1098" spans="42:56" ht="15" x14ac:dyDescent="0.25">
      <c r="AP1098" s="91"/>
      <c r="AQ1098" s="91"/>
      <c r="AR1098" s="91"/>
      <c r="AS1098" s="214">
        <f t="shared" si="231"/>
        <v>75.625</v>
      </c>
      <c r="AT1098" s="214">
        <f t="shared" si="231"/>
        <v>80</v>
      </c>
      <c r="AU1098" s="91"/>
      <c r="AV1098" s="91"/>
      <c r="AW1098" s="91"/>
      <c r="AX1098" s="91"/>
      <c r="AY1098" s="91"/>
      <c r="AZ1098" s="91"/>
      <c r="BA1098" s="91"/>
      <c r="BB1098" s="91"/>
      <c r="BC1098" s="91"/>
      <c r="BD1098" s="91"/>
    </row>
    <row r="1099" spans="42:56" ht="15" x14ac:dyDescent="0.25">
      <c r="AP1099" s="91"/>
      <c r="AQ1099" s="91"/>
      <c r="AR1099" s="91"/>
      <c r="AS1099" s="214">
        <f t="shared" ref="AS1099:AS1162" si="232">AS1098+0.0625</f>
        <v>75.6875</v>
      </c>
      <c r="AT1099" s="91"/>
      <c r="AU1099" s="91"/>
      <c r="AV1099" s="91"/>
      <c r="AW1099" s="91"/>
      <c r="AX1099" s="91"/>
      <c r="AY1099" s="91"/>
      <c r="AZ1099" s="91"/>
      <c r="BA1099" s="91"/>
      <c r="BB1099" s="91"/>
      <c r="BC1099" s="91"/>
      <c r="BD1099" s="91"/>
    </row>
    <row r="1100" spans="42:56" ht="15" x14ac:dyDescent="0.25">
      <c r="AP1100" s="91"/>
      <c r="AQ1100" s="91"/>
      <c r="AR1100" s="91"/>
      <c r="AS1100" s="214">
        <f t="shared" si="232"/>
        <v>75.75</v>
      </c>
      <c r="AT1100" s="91"/>
      <c r="AU1100" s="91"/>
      <c r="AV1100" s="91"/>
      <c r="AW1100" s="91"/>
      <c r="AX1100" s="91"/>
      <c r="AY1100" s="91"/>
      <c r="AZ1100" s="91"/>
      <c r="BA1100" s="91"/>
      <c r="BB1100" s="91"/>
      <c r="BC1100" s="91"/>
      <c r="BD1100" s="91"/>
    </row>
    <row r="1101" spans="42:56" ht="15" x14ac:dyDescent="0.25">
      <c r="AP1101" s="91"/>
      <c r="AQ1101" s="91"/>
      <c r="AR1101" s="91"/>
      <c r="AS1101" s="214">
        <f t="shared" si="232"/>
        <v>75.8125</v>
      </c>
      <c r="AT1101" s="91"/>
      <c r="AU1101" s="91"/>
      <c r="AV1101" s="91"/>
      <c r="AW1101" s="91"/>
      <c r="AX1101" s="91"/>
      <c r="AY1101" s="91"/>
      <c r="AZ1101" s="91"/>
      <c r="BA1101" s="91"/>
      <c r="BB1101" s="91"/>
      <c r="BC1101" s="91"/>
      <c r="BD1101" s="91"/>
    </row>
    <row r="1102" spans="42:56" ht="15" x14ac:dyDescent="0.25">
      <c r="AP1102" s="91"/>
      <c r="AQ1102" s="91"/>
      <c r="AR1102" s="91"/>
      <c r="AS1102" s="214">
        <f t="shared" si="232"/>
        <v>75.875</v>
      </c>
      <c r="AT1102" s="91"/>
      <c r="AU1102" s="91"/>
      <c r="AV1102" s="91"/>
      <c r="AW1102" s="91"/>
      <c r="AX1102" s="91"/>
      <c r="AY1102" s="91"/>
      <c r="AZ1102" s="91"/>
      <c r="BA1102" s="91"/>
      <c r="BB1102" s="91"/>
      <c r="BC1102" s="91"/>
      <c r="BD1102" s="91"/>
    </row>
    <row r="1103" spans="42:56" ht="15" x14ac:dyDescent="0.25">
      <c r="AP1103" s="91"/>
      <c r="AQ1103" s="91"/>
      <c r="AR1103" s="91"/>
      <c r="AS1103" s="214">
        <f t="shared" si="232"/>
        <v>75.9375</v>
      </c>
      <c r="AT1103" s="91"/>
      <c r="AU1103" s="91"/>
      <c r="AV1103" s="91"/>
      <c r="AW1103" s="91"/>
      <c r="AX1103" s="91"/>
      <c r="AY1103" s="91"/>
      <c r="AZ1103" s="91"/>
      <c r="BA1103" s="91"/>
      <c r="BB1103" s="91"/>
      <c r="BC1103" s="91"/>
      <c r="BD1103" s="91"/>
    </row>
    <row r="1104" spans="42:56" ht="15" x14ac:dyDescent="0.25">
      <c r="AP1104" s="91"/>
      <c r="AQ1104" s="91"/>
      <c r="AR1104" s="91"/>
      <c r="AS1104" s="214">
        <f t="shared" si="232"/>
        <v>76</v>
      </c>
      <c r="AT1104" s="91"/>
      <c r="AU1104" s="91"/>
      <c r="AV1104" s="91"/>
      <c r="AW1104" s="91"/>
      <c r="AX1104" s="91"/>
      <c r="AY1104" s="91"/>
      <c r="AZ1104" s="91"/>
      <c r="BA1104" s="91"/>
      <c r="BB1104" s="91"/>
      <c r="BC1104" s="91"/>
      <c r="BD1104" s="91"/>
    </row>
    <row r="1105" spans="42:56" ht="15" x14ac:dyDescent="0.25">
      <c r="AP1105" s="91"/>
      <c r="AQ1105" s="91"/>
      <c r="AR1105" s="91"/>
      <c r="AS1105" s="214">
        <f t="shared" si="232"/>
        <v>76.0625</v>
      </c>
      <c r="AT1105" s="91"/>
      <c r="AU1105" s="91"/>
      <c r="AV1105" s="91"/>
      <c r="AW1105" s="91"/>
      <c r="AX1105" s="91"/>
      <c r="AY1105" s="91"/>
      <c r="AZ1105" s="91"/>
      <c r="BA1105" s="91"/>
      <c r="BB1105" s="91"/>
      <c r="BC1105" s="91"/>
      <c r="BD1105" s="91"/>
    </row>
    <row r="1106" spans="42:56" ht="15" x14ac:dyDescent="0.25">
      <c r="AP1106" s="91"/>
      <c r="AQ1106" s="91"/>
      <c r="AR1106" s="91"/>
      <c r="AS1106" s="214">
        <f t="shared" si="232"/>
        <v>76.125</v>
      </c>
      <c r="AT1106" s="91"/>
      <c r="AU1106" s="91"/>
      <c r="AV1106" s="91"/>
      <c r="AW1106" s="91"/>
      <c r="AX1106" s="91"/>
      <c r="AY1106" s="91"/>
      <c r="AZ1106" s="91"/>
      <c r="BA1106" s="91"/>
      <c r="BB1106" s="91"/>
      <c r="BC1106" s="91"/>
      <c r="BD1106" s="91"/>
    </row>
    <row r="1107" spans="42:56" ht="15" x14ac:dyDescent="0.25">
      <c r="AP1107" s="91"/>
      <c r="AQ1107" s="91"/>
      <c r="AR1107" s="91"/>
      <c r="AS1107" s="214">
        <f t="shared" si="232"/>
        <v>76.1875</v>
      </c>
      <c r="AT1107" s="91"/>
      <c r="AU1107" s="91"/>
      <c r="AV1107" s="91"/>
      <c r="AW1107" s="91"/>
      <c r="AX1107" s="91"/>
      <c r="AY1107" s="91"/>
      <c r="AZ1107" s="91"/>
      <c r="BA1107" s="91"/>
      <c r="BB1107" s="91"/>
      <c r="BC1107" s="91"/>
      <c r="BD1107" s="91"/>
    </row>
    <row r="1108" spans="42:56" ht="15" x14ac:dyDescent="0.25">
      <c r="AP1108" s="91"/>
      <c r="AQ1108" s="91"/>
      <c r="AR1108" s="91"/>
      <c r="AS1108" s="214">
        <f t="shared" si="232"/>
        <v>76.25</v>
      </c>
      <c r="AT1108" s="91"/>
      <c r="AU1108" s="91"/>
      <c r="AV1108" s="91"/>
      <c r="AW1108" s="91"/>
      <c r="AX1108" s="91"/>
      <c r="AY1108" s="91"/>
      <c r="AZ1108" s="91"/>
      <c r="BA1108" s="91"/>
      <c r="BB1108" s="91"/>
      <c r="BC1108" s="91"/>
      <c r="BD1108" s="91"/>
    </row>
    <row r="1109" spans="42:56" ht="15" x14ac:dyDescent="0.25">
      <c r="AP1109" s="91"/>
      <c r="AQ1109" s="91"/>
      <c r="AR1109" s="91"/>
      <c r="AS1109" s="214">
        <f t="shared" si="232"/>
        <v>76.3125</v>
      </c>
      <c r="AT1109" s="91"/>
      <c r="AU1109" s="91"/>
      <c r="AV1109" s="91"/>
      <c r="AW1109" s="91"/>
      <c r="AX1109" s="91"/>
      <c r="AY1109" s="91"/>
      <c r="AZ1109" s="91"/>
      <c r="BA1109" s="91"/>
      <c r="BB1109" s="91"/>
      <c r="BC1109" s="91"/>
      <c r="BD1109" s="91"/>
    </row>
    <row r="1110" spans="42:56" ht="15" x14ac:dyDescent="0.25">
      <c r="AP1110" s="91"/>
      <c r="AQ1110" s="91"/>
      <c r="AR1110" s="91"/>
      <c r="AS1110" s="214">
        <f t="shared" si="232"/>
        <v>76.375</v>
      </c>
      <c r="AT1110" s="91"/>
      <c r="AU1110" s="91"/>
      <c r="AV1110" s="91"/>
      <c r="AW1110" s="91"/>
      <c r="AX1110" s="91"/>
      <c r="AY1110" s="91"/>
      <c r="AZ1110" s="91"/>
      <c r="BA1110" s="91"/>
      <c r="BB1110" s="91"/>
      <c r="BC1110" s="91"/>
      <c r="BD1110" s="91"/>
    </row>
    <row r="1111" spans="42:56" ht="15" x14ac:dyDescent="0.25">
      <c r="AP1111" s="91"/>
      <c r="AQ1111" s="91"/>
      <c r="AR1111" s="91"/>
      <c r="AS1111" s="214">
        <f t="shared" si="232"/>
        <v>76.4375</v>
      </c>
      <c r="AT1111" s="91"/>
      <c r="AU1111" s="91"/>
      <c r="AV1111" s="91"/>
      <c r="AW1111" s="91"/>
      <c r="AX1111" s="91"/>
      <c r="AY1111" s="91"/>
      <c r="AZ1111" s="91"/>
      <c r="BA1111" s="91"/>
      <c r="BB1111" s="91"/>
      <c r="BC1111" s="91"/>
      <c r="BD1111" s="91"/>
    </row>
    <row r="1112" spans="42:56" ht="15" x14ac:dyDescent="0.25">
      <c r="AP1112" s="91"/>
      <c r="AQ1112" s="91"/>
      <c r="AR1112" s="91"/>
      <c r="AS1112" s="214">
        <f t="shared" si="232"/>
        <v>76.5</v>
      </c>
      <c r="AT1112" s="91"/>
      <c r="AU1112" s="91"/>
      <c r="AV1112" s="91"/>
      <c r="AW1112" s="91"/>
      <c r="AX1112" s="91"/>
      <c r="AY1112" s="91"/>
      <c r="AZ1112" s="91"/>
      <c r="BA1112" s="91"/>
      <c r="BB1112" s="91"/>
      <c r="BC1112" s="91"/>
      <c r="BD1112" s="91"/>
    </row>
    <row r="1113" spans="42:56" ht="15" x14ac:dyDescent="0.25">
      <c r="AP1113" s="91"/>
      <c r="AQ1113" s="91"/>
      <c r="AR1113" s="91"/>
      <c r="AS1113" s="214">
        <f t="shared" si="232"/>
        <v>76.5625</v>
      </c>
      <c r="AT1113" s="91"/>
      <c r="AU1113" s="91"/>
      <c r="AV1113" s="91"/>
      <c r="AW1113" s="91"/>
      <c r="AX1113" s="91"/>
      <c r="AY1113" s="91"/>
      <c r="AZ1113" s="91"/>
      <c r="BA1113" s="91"/>
      <c r="BB1113" s="91"/>
      <c r="BC1113" s="91"/>
      <c r="BD1113" s="91"/>
    </row>
    <row r="1114" spans="42:56" ht="15" x14ac:dyDescent="0.25">
      <c r="AP1114" s="91"/>
      <c r="AQ1114" s="91"/>
      <c r="AR1114" s="91"/>
      <c r="AS1114" s="214">
        <f t="shared" si="232"/>
        <v>76.625</v>
      </c>
      <c r="AT1114" s="91"/>
      <c r="AU1114" s="91"/>
      <c r="AV1114" s="91"/>
      <c r="AW1114" s="91"/>
      <c r="AX1114" s="91"/>
      <c r="AY1114" s="91"/>
      <c r="AZ1114" s="91"/>
      <c r="BA1114" s="91"/>
      <c r="BB1114" s="91"/>
      <c r="BC1114" s="91"/>
      <c r="BD1114" s="91"/>
    </row>
    <row r="1115" spans="42:56" ht="15" x14ac:dyDescent="0.25">
      <c r="AP1115" s="91"/>
      <c r="AQ1115" s="91"/>
      <c r="AR1115" s="91"/>
      <c r="AS1115" s="214">
        <f t="shared" si="232"/>
        <v>76.6875</v>
      </c>
      <c r="AT1115" s="91"/>
      <c r="AU1115" s="91"/>
      <c r="AV1115" s="91"/>
      <c r="AW1115" s="91"/>
      <c r="AX1115" s="91"/>
      <c r="AY1115" s="91"/>
      <c r="AZ1115" s="91"/>
      <c r="BA1115" s="91"/>
      <c r="BB1115" s="91"/>
      <c r="BC1115" s="91"/>
      <c r="BD1115" s="91"/>
    </row>
    <row r="1116" spans="42:56" ht="15" x14ac:dyDescent="0.25">
      <c r="AP1116" s="91"/>
      <c r="AQ1116" s="91"/>
      <c r="AR1116" s="91"/>
      <c r="AS1116" s="214">
        <f t="shared" si="232"/>
        <v>76.75</v>
      </c>
      <c r="AT1116" s="91"/>
      <c r="AU1116" s="91"/>
      <c r="AV1116" s="91"/>
      <c r="AW1116" s="91"/>
      <c r="AX1116" s="91"/>
      <c r="AY1116" s="91"/>
      <c r="AZ1116" s="91"/>
      <c r="BA1116" s="91"/>
      <c r="BB1116" s="91"/>
      <c r="BC1116" s="91"/>
      <c r="BD1116" s="91"/>
    </row>
    <row r="1117" spans="42:56" ht="15" x14ac:dyDescent="0.25">
      <c r="AP1117" s="91"/>
      <c r="AQ1117" s="91"/>
      <c r="AR1117" s="91"/>
      <c r="AS1117" s="214">
        <f t="shared" si="232"/>
        <v>76.8125</v>
      </c>
      <c r="AT1117" s="91"/>
      <c r="AU1117" s="91"/>
      <c r="AV1117" s="91"/>
      <c r="AW1117" s="91"/>
      <c r="AX1117" s="91"/>
      <c r="AY1117" s="91"/>
      <c r="AZ1117" s="91"/>
      <c r="BA1117" s="91"/>
      <c r="BB1117" s="91"/>
      <c r="BC1117" s="91"/>
      <c r="BD1117" s="91"/>
    </row>
    <row r="1118" spans="42:56" ht="15" x14ac:dyDescent="0.25">
      <c r="AP1118" s="91"/>
      <c r="AQ1118" s="91"/>
      <c r="AR1118" s="91"/>
      <c r="AS1118" s="214">
        <f t="shared" si="232"/>
        <v>76.875</v>
      </c>
      <c r="AT1118" s="91"/>
      <c r="AU1118" s="91"/>
      <c r="AV1118" s="91"/>
      <c r="AW1118" s="91"/>
      <c r="AX1118" s="91"/>
      <c r="AY1118" s="91"/>
      <c r="AZ1118" s="91"/>
      <c r="BA1118" s="91"/>
      <c r="BB1118" s="91"/>
      <c r="BC1118" s="91"/>
      <c r="BD1118" s="91"/>
    </row>
    <row r="1119" spans="42:56" ht="15" x14ac:dyDescent="0.25">
      <c r="AP1119" s="91"/>
      <c r="AQ1119" s="91"/>
      <c r="AR1119" s="91"/>
      <c r="AS1119" s="214">
        <f t="shared" si="232"/>
        <v>76.9375</v>
      </c>
      <c r="AT1119" s="91"/>
      <c r="AU1119" s="91"/>
      <c r="AV1119" s="91"/>
      <c r="AW1119" s="91"/>
      <c r="AX1119" s="91"/>
      <c r="AY1119" s="91"/>
      <c r="AZ1119" s="91"/>
      <c r="BA1119" s="91"/>
      <c r="BB1119" s="91"/>
      <c r="BC1119" s="91"/>
      <c r="BD1119" s="91"/>
    </row>
    <row r="1120" spans="42:56" ht="15" x14ac:dyDescent="0.25">
      <c r="AP1120" s="91"/>
      <c r="AQ1120" s="91"/>
      <c r="AR1120" s="91"/>
      <c r="AS1120" s="214">
        <f t="shared" si="232"/>
        <v>77</v>
      </c>
      <c r="AT1120" s="91"/>
      <c r="AU1120" s="91"/>
      <c r="AV1120" s="91"/>
      <c r="AW1120" s="91"/>
      <c r="AX1120" s="91"/>
      <c r="AY1120" s="91"/>
      <c r="AZ1120" s="91"/>
      <c r="BA1120" s="91"/>
      <c r="BB1120" s="91"/>
      <c r="BC1120" s="91"/>
      <c r="BD1120" s="91"/>
    </row>
    <row r="1121" spans="42:56" ht="15" x14ac:dyDescent="0.25">
      <c r="AP1121" s="91"/>
      <c r="AQ1121" s="91"/>
      <c r="AR1121" s="91"/>
      <c r="AS1121" s="214">
        <f t="shared" si="232"/>
        <v>77.0625</v>
      </c>
      <c r="AT1121" s="91"/>
      <c r="AU1121" s="91"/>
      <c r="AV1121" s="91"/>
      <c r="AW1121" s="91"/>
      <c r="AX1121" s="91"/>
      <c r="AY1121" s="91"/>
      <c r="AZ1121" s="91"/>
      <c r="BA1121" s="91"/>
      <c r="BB1121" s="91"/>
      <c r="BC1121" s="91"/>
      <c r="BD1121" s="91"/>
    </row>
    <row r="1122" spans="42:56" ht="15" x14ac:dyDescent="0.25">
      <c r="AP1122" s="91"/>
      <c r="AQ1122" s="91"/>
      <c r="AR1122" s="91"/>
      <c r="AS1122" s="214">
        <f t="shared" si="232"/>
        <v>77.125</v>
      </c>
      <c r="AT1122" s="91"/>
      <c r="AU1122" s="91"/>
      <c r="AV1122" s="91"/>
      <c r="AW1122" s="91"/>
      <c r="AX1122" s="91"/>
      <c r="AY1122" s="91"/>
      <c r="AZ1122" s="91"/>
      <c r="BA1122" s="91"/>
      <c r="BB1122" s="91"/>
      <c r="BC1122" s="91"/>
      <c r="BD1122" s="91"/>
    </row>
    <row r="1123" spans="42:56" ht="15" x14ac:dyDescent="0.25">
      <c r="AP1123" s="91"/>
      <c r="AQ1123" s="91"/>
      <c r="AR1123" s="91"/>
      <c r="AS1123" s="214">
        <f t="shared" si="232"/>
        <v>77.1875</v>
      </c>
      <c r="AT1123" s="91"/>
      <c r="AU1123" s="91"/>
      <c r="AV1123" s="91"/>
      <c r="AW1123" s="91"/>
      <c r="AX1123" s="91"/>
      <c r="AY1123" s="91"/>
      <c r="AZ1123" s="91"/>
      <c r="BA1123" s="91"/>
      <c r="BB1123" s="91"/>
      <c r="BC1123" s="91"/>
      <c r="BD1123" s="91"/>
    </row>
    <row r="1124" spans="42:56" ht="15" x14ac:dyDescent="0.25">
      <c r="AP1124" s="91"/>
      <c r="AQ1124" s="91"/>
      <c r="AR1124" s="91"/>
      <c r="AS1124" s="214">
        <f t="shared" si="232"/>
        <v>77.25</v>
      </c>
      <c r="AT1124" s="91"/>
      <c r="AU1124" s="91"/>
      <c r="AV1124" s="91"/>
      <c r="AW1124" s="91"/>
      <c r="AX1124" s="91"/>
      <c r="AY1124" s="91"/>
      <c r="AZ1124" s="91"/>
      <c r="BA1124" s="91"/>
      <c r="BB1124" s="91"/>
      <c r="BC1124" s="91"/>
      <c r="BD1124" s="91"/>
    </row>
    <row r="1125" spans="42:56" ht="15" x14ac:dyDescent="0.25">
      <c r="AP1125" s="91"/>
      <c r="AQ1125" s="91"/>
      <c r="AR1125" s="91"/>
      <c r="AS1125" s="214">
        <f t="shared" si="232"/>
        <v>77.3125</v>
      </c>
      <c r="AT1125" s="91"/>
      <c r="AU1125" s="91"/>
      <c r="AV1125" s="91"/>
      <c r="AW1125" s="91"/>
      <c r="AX1125" s="91"/>
      <c r="AY1125" s="91"/>
      <c r="AZ1125" s="91"/>
      <c r="BA1125" s="91"/>
      <c r="BB1125" s="91"/>
      <c r="BC1125" s="91"/>
      <c r="BD1125" s="91"/>
    </row>
    <row r="1126" spans="42:56" ht="15" x14ac:dyDescent="0.25">
      <c r="AP1126" s="91"/>
      <c r="AQ1126" s="91"/>
      <c r="AR1126" s="91"/>
      <c r="AS1126" s="214">
        <f t="shared" si="232"/>
        <v>77.375</v>
      </c>
      <c r="AT1126" s="91"/>
      <c r="AU1126" s="91"/>
      <c r="AV1126" s="91"/>
      <c r="AW1126" s="91"/>
      <c r="AX1126" s="91"/>
      <c r="AY1126" s="91"/>
      <c r="AZ1126" s="91"/>
      <c r="BA1126" s="91"/>
      <c r="BB1126" s="91"/>
      <c r="BC1126" s="91"/>
      <c r="BD1126" s="91"/>
    </row>
    <row r="1127" spans="42:56" ht="15" x14ac:dyDescent="0.25">
      <c r="AP1127" s="91"/>
      <c r="AQ1127" s="91"/>
      <c r="AR1127" s="91"/>
      <c r="AS1127" s="214">
        <f t="shared" si="232"/>
        <v>77.4375</v>
      </c>
      <c r="AT1127" s="91"/>
      <c r="AU1127" s="91"/>
      <c r="AV1127" s="91"/>
      <c r="AW1127" s="91"/>
      <c r="AX1127" s="91"/>
      <c r="AY1127" s="91"/>
      <c r="AZ1127" s="91"/>
      <c r="BA1127" s="91"/>
      <c r="BB1127" s="91"/>
      <c r="BC1127" s="91"/>
      <c r="BD1127" s="91"/>
    </row>
    <row r="1128" spans="42:56" ht="15" x14ac:dyDescent="0.25">
      <c r="AP1128" s="91"/>
      <c r="AQ1128" s="91"/>
      <c r="AR1128" s="91"/>
      <c r="AS1128" s="214">
        <f t="shared" si="232"/>
        <v>77.5</v>
      </c>
      <c r="AT1128" s="91"/>
      <c r="AU1128" s="91"/>
      <c r="AV1128" s="91"/>
      <c r="AW1128" s="91"/>
      <c r="AX1128" s="91"/>
      <c r="AY1128" s="91"/>
      <c r="AZ1128" s="91"/>
      <c r="BA1128" s="91"/>
      <c r="BB1128" s="91"/>
      <c r="BC1128" s="91"/>
      <c r="BD1128" s="91"/>
    </row>
    <row r="1129" spans="42:56" ht="15" x14ac:dyDescent="0.25">
      <c r="AP1129" s="91"/>
      <c r="AQ1129" s="91"/>
      <c r="AR1129" s="91"/>
      <c r="AS1129" s="214">
        <f t="shared" si="232"/>
        <v>77.5625</v>
      </c>
      <c r="AT1129" s="91"/>
      <c r="AU1129" s="91"/>
      <c r="AV1129" s="91"/>
      <c r="AW1129" s="91"/>
      <c r="AX1129" s="91"/>
      <c r="AY1129" s="91"/>
      <c r="AZ1129" s="91"/>
      <c r="BA1129" s="91"/>
      <c r="BB1129" s="91"/>
      <c r="BC1129" s="91"/>
      <c r="BD1129" s="91"/>
    </row>
    <row r="1130" spans="42:56" ht="15" x14ac:dyDescent="0.25">
      <c r="AP1130" s="91"/>
      <c r="AQ1130" s="91"/>
      <c r="AR1130" s="91"/>
      <c r="AS1130" s="214">
        <f t="shared" si="232"/>
        <v>77.625</v>
      </c>
      <c r="AT1130" s="91"/>
      <c r="AU1130" s="91"/>
      <c r="AV1130" s="91"/>
      <c r="AW1130" s="91"/>
      <c r="AX1130" s="91"/>
      <c r="AY1130" s="91"/>
      <c r="AZ1130" s="91"/>
      <c r="BA1130" s="91"/>
      <c r="BB1130" s="91"/>
      <c r="BC1130" s="91"/>
      <c r="BD1130" s="91"/>
    </row>
    <row r="1131" spans="42:56" ht="15" x14ac:dyDescent="0.25">
      <c r="AP1131" s="91"/>
      <c r="AQ1131" s="91"/>
      <c r="AR1131" s="91"/>
      <c r="AS1131" s="214">
        <f t="shared" si="232"/>
        <v>77.6875</v>
      </c>
      <c r="AT1131" s="91"/>
      <c r="AU1131" s="91"/>
      <c r="AV1131" s="91"/>
      <c r="AW1131" s="91"/>
      <c r="AX1131" s="91"/>
      <c r="AY1131" s="91"/>
      <c r="AZ1131" s="91"/>
      <c r="BA1131" s="91"/>
      <c r="BB1131" s="91"/>
      <c r="BC1131" s="91"/>
      <c r="BD1131" s="91"/>
    </row>
    <row r="1132" spans="42:56" ht="15" x14ac:dyDescent="0.25">
      <c r="AP1132" s="91"/>
      <c r="AQ1132" s="91"/>
      <c r="AR1132" s="91"/>
      <c r="AS1132" s="214">
        <f t="shared" si="232"/>
        <v>77.75</v>
      </c>
      <c r="AT1132" s="91"/>
      <c r="AU1132" s="91"/>
      <c r="AV1132" s="91"/>
      <c r="AW1132" s="91"/>
      <c r="AX1132" s="91"/>
      <c r="AY1132" s="91"/>
      <c r="AZ1132" s="91"/>
      <c r="BA1132" s="91"/>
      <c r="BB1132" s="91"/>
      <c r="BC1132" s="91"/>
      <c r="BD1132" s="91"/>
    </row>
    <row r="1133" spans="42:56" ht="15" x14ac:dyDescent="0.25">
      <c r="AP1133" s="91"/>
      <c r="AQ1133" s="91"/>
      <c r="AR1133" s="91"/>
      <c r="AS1133" s="214">
        <f t="shared" si="232"/>
        <v>77.8125</v>
      </c>
      <c r="AT1133" s="91"/>
      <c r="AU1133" s="91"/>
      <c r="AV1133" s="91"/>
      <c r="AW1133" s="91"/>
      <c r="AX1133" s="91"/>
      <c r="AY1133" s="91"/>
      <c r="AZ1133" s="91"/>
      <c r="BA1133" s="91"/>
      <c r="BB1133" s="91"/>
      <c r="BC1133" s="91"/>
      <c r="BD1133" s="91"/>
    </row>
    <row r="1134" spans="42:56" ht="15" x14ac:dyDescent="0.25">
      <c r="AP1134" s="91"/>
      <c r="AQ1134" s="91"/>
      <c r="AR1134" s="91"/>
      <c r="AS1134" s="214">
        <f t="shared" si="232"/>
        <v>77.875</v>
      </c>
      <c r="AT1134" s="91"/>
      <c r="AU1134" s="91"/>
      <c r="AV1134" s="91"/>
      <c r="AW1134" s="91"/>
      <c r="AX1134" s="91"/>
      <c r="AY1134" s="91"/>
      <c r="AZ1134" s="91"/>
      <c r="BA1134" s="91"/>
      <c r="BB1134" s="91"/>
      <c r="BC1134" s="91"/>
      <c r="BD1134" s="91"/>
    </row>
    <row r="1135" spans="42:56" ht="15" x14ac:dyDescent="0.25">
      <c r="AP1135" s="91"/>
      <c r="AQ1135" s="91"/>
      <c r="AR1135" s="91"/>
      <c r="AS1135" s="214">
        <f t="shared" si="232"/>
        <v>77.9375</v>
      </c>
      <c r="AT1135" s="91"/>
      <c r="AU1135" s="91"/>
      <c r="AV1135" s="91"/>
      <c r="AW1135" s="91"/>
      <c r="AX1135" s="91"/>
      <c r="AY1135" s="91"/>
      <c r="AZ1135" s="91"/>
      <c r="BA1135" s="91"/>
      <c r="BB1135" s="91"/>
      <c r="BC1135" s="91"/>
      <c r="BD1135" s="91"/>
    </row>
    <row r="1136" spans="42:56" ht="15" x14ac:dyDescent="0.25">
      <c r="AP1136" s="91"/>
      <c r="AQ1136" s="91"/>
      <c r="AR1136" s="91"/>
      <c r="AS1136" s="214">
        <f t="shared" si="232"/>
        <v>78</v>
      </c>
      <c r="AT1136" s="91"/>
      <c r="AU1136" s="91"/>
      <c r="AV1136" s="91"/>
      <c r="AW1136" s="91"/>
      <c r="AX1136" s="91"/>
      <c r="AY1136" s="91"/>
      <c r="AZ1136" s="91"/>
      <c r="BA1136" s="91"/>
      <c r="BB1136" s="91"/>
      <c r="BC1136" s="91"/>
      <c r="BD1136" s="91"/>
    </row>
    <row r="1137" spans="42:56" ht="15" x14ac:dyDescent="0.25">
      <c r="AP1137" s="91"/>
      <c r="AQ1137" s="91"/>
      <c r="AR1137" s="91"/>
      <c r="AS1137" s="214">
        <f t="shared" si="232"/>
        <v>78.0625</v>
      </c>
      <c r="AT1137" s="91"/>
      <c r="AU1137" s="91"/>
      <c r="AV1137" s="91"/>
      <c r="AW1137" s="91"/>
      <c r="AX1137" s="91"/>
      <c r="AY1137" s="91"/>
      <c r="AZ1137" s="91"/>
      <c r="BA1137" s="91"/>
      <c r="BB1137" s="91"/>
      <c r="BC1137" s="91"/>
      <c r="BD1137" s="91"/>
    </row>
    <row r="1138" spans="42:56" ht="15" x14ac:dyDescent="0.25">
      <c r="AP1138" s="91"/>
      <c r="AQ1138" s="91"/>
      <c r="AR1138" s="91"/>
      <c r="AS1138" s="214">
        <f t="shared" si="232"/>
        <v>78.125</v>
      </c>
      <c r="AT1138" s="91"/>
      <c r="AU1138" s="91"/>
      <c r="AV1138" s="91"/>
      <c r="AW1138" s="91"/>
      <c r="AX1138" s="91"/>
      <c r="AY1138" s="91"/>
      <c r="AZ1138" s="91"/>
      <c r="BA1138" s="91"/>
      <c r="BB1138" s="91"/>
      <c r="BC1138" s="91"/>
      <c r="BD1138" s="91"/>
    </row>
    <row r="1139" spans="42:56" ht="15" x14ac:dyDescent="0.25">
      <c r="AP1139" s="91"/>
      <c r="AQ1139" s="91"/>
      <c r="AR1139" s="91"/>
      <c r="AS1139" s="214">
        <f t="shared" si="232"/>
        <v>78.1875</v>
      </c>
      <c r="AT1139" s="91"/>
      <c r="AU1139" s="91"/>
      <c r="AV1139" s="91"/>
      <c r="AW1139" s="91"/>
      <c r="AX1139" s="91"/>
      <c r="AY1139" s="91"/>
      <c r="AZ1139" s="91"/>
      <c r="BA1139" s="91"/>
      <c r="BB1139" s="91"/>
      <c r="BC1139" s="91"/>
      <c r="BD1139" s="91"/>
    </row>
    <row r="1140" spans="42:56" ht="15" x14ac:dyDescent="0.25">
      <c r="AP1140" s="91"/>
      <c r="AQ1140" s="91"/>
      <c r="AR1140" s="91"/>
      <c r="AS1140" s="214">
        <f t="shared" si="232"/>
        <v>78.25</v>
      </c>
      <c r="AT1140" s="91"/>
      <c r="AU1140" s="91"/>
      <c r="AV1140" s="91"/>
      <c r="AW1140" s="91"/>
      <c r="AX1140" s="91"/>
      <c r="AY1140" s="91"/>
      <c r="AZ1140" s="91"/>
      <c r="BA1140" s="91"/>
      <c r="BB1140" s="91"/>
      <c r="BC1140" s="91"/>
      <c r="BD1140" s="91"/>
    </row>
    <row r="1141" spans="42:56" ht="15" x14ac:dyDescent="0.25">
      <c r="AP1141" s="91"/>
      <c r="AQ1141" s="91"/>
      <c r="AR1141" s="91"/>
      <c r="AS1141" s="214">
        <f t="shared" si="232"/>
        <v>78.3125</v>
      </c>
      <c r="AT1141" s="91"/>
      <c r="AU1141" s="91"/>
      <c r="AV1141" s="91"/>
      <c r="AW1141" s="91"/>
      <c r="AX1141" s="91"/>
      <c r="AY1141" s="91"/>
      <c r="AZ1141" s="91"/>
      <c r="BA1141" s="91"/>
      <c r="BB1141" s="91"/>
      <c r="BC1141" s="91"/>
      <c r="BD1141" s="91"/>
    </row>
    <row r="1142" spans="42:56" ht="15" x14ac:dyDescent="0.25">
      <c r="AP1142" s="91"/>
      <c r="AQ1142" s="91"/>
      <c r="AR1142" s="91"/>
      <c r="AS1142" s="214">
        <f t="shared" si="232"/>
        <v>78.375</v>
      </c>
      <c r="AT1142" s="91"/>
      <c r="AU1142" s="91"/>
      <c r="AV1142" s="91"/>
      <c r="AW1142" s="91"/>
      <c r="AX1142" s="91"/>
      <c r="AY1142" s="91"/>
      <c r="AZ1142" s="91"/>
      <c r="BA1142" s="91"/>
      <c r="BB1142" s="91"/>
      <c r="BC1142" s="91"/>
      <c r="BD1142" s="91"/>
    </row>
    <row r="1143" spans="42:56" ht="15" x14ac:dyDescent="0.25">
      <c r="AP1143" s="91"/>
      <c r="AQ1143" s="91"/>
      <c r="AR1143" s="91"/>
      <c r="AS1143" s="214">
        <f t="shared" si="232"/>
        <v>78.4375</v>
      </c>
      <c r="AT1143" s="91"/>
      <c r="AU1143" s="91"/>
      <c r="AV1143" s="91"/>
      <c r="AW1143" s="91"/>
      <c r="AX1143" s="91"/>
      <c r="AY1143" s="91"/>
      <c r="AZ1143" s="91"/>
      <c r="BA1143" s="91"/>
      <c r="BB1143" s="91"/>
      <c r="BC1143" s="91"/>
      <c r="BD1143" s="91"/>
    </row>
    <row r="1144" spans="42:56" ht="15" x14ac:dyDescent="0.25">
      <c r="AP1144" s="91"/>
      <c r="AQ1144" s="91"/>
      <c r="AR1144" s="91"/>
      <c r="AS1144" s="214">
        <f t="shared" si="232"/>
        <v>78.5</v>
      </c>
      <c r="AT1144" s="91"/>
      <c r="AU1144" s="91"/>
      <c r="AV1144" s="91"/>
      <c r="AW1144" s="91"/>
      <c r="AX1144" s="91"/>
      <c r="AY1144" s="91"/>
      <c r="AZ1144" s="91"/>
      <c r="BA1144" s="91"/>
      <c r="BB1144" s="91"/>
      <c r="BC1144" s="91"/>
      <c r="BD1144" s="91"/>
    </row>
    <row r="1145" spans="42:56" ht="15" x14ac:dyDescent="0.25">
      <c r="AP1145" s="91"/>
      <c r="AQ1145" s="91"/>
      <c r="AR1145" s="91"/>
      <c r="AS1145" s="214">
        <f t="shared" si="232"/>
        <v>78.5625</v>
      </c>
      <c r="AT1145" s="91"/>
      <c r="AU1145" s="91"/>
      <c r="AV1145" s="91"/>
      <c r="AW1145" s="91"/>
      <c r="AX1145" s="91"/>
      <c r="AY1145" s="91"/>
      <c r="AZ1145" s="91"/>
      <c r="BA1145" s="91"/>
      <c r="BB1145" s="91"/>
      <c r="BC1145" s="91"/>
      <c r="BD1145" s="91"/>
    </row>
    <row r="1146" spans="42:56" ht="15" x14ac:dyDescent="0.25">
      <c r="AP1146" s="91"/>
      <c r="AQ1146" s="91"/>
      <c r="AR1146" s="91"/>
      <c r="AS1146" s="214">
        <f t="shared" si="232"/>
        <v>78.625</v>
      </c>
      <c r="AT1146" s="91"/>
      <c r="AU1146" s="91"/>
      <c r="AV1146" s="91"/>
      <c r="AW1146" s="91"/>
      <c r="AX1146" s="91"/>
      <c r="AY1146" s="91"/>
      <c r="AZ1146" s="91"/>
      <c r="BA1146" s="91"/>
      <c r="BB1146" s="91"/>
      <c r="BC1146" s="91"/>
      <c r="BD1146" s="91"/>
    </row>
    <row r="1147" spans="42:56" ht="15" x14ac:dyDescent="0.25">
      <c r="AP1147" s="91"/>
      <c r="AQ1147" s="91"/>
      <c r="AR1147" s="91"/>
      <c r="AS1147" s="214">
        <f t="shared" si="232"/>
        <v>78.6875</v>
      </c>
      <c r="AT1147" s="91"/>
      <c r="AU1147" s="91"/>
      <c r="AV1147" s="91"/>
      <c r="AW1147" s="91"/>
      <c r="AX1147" s="91"/>
      <c r="AY1147" s="91"/>
      <c r="AZ1147" s="91"/>
      <c r="BA1147" s="91"/>
      <c r="BB1147" s="91"/>
      <c r="BC1147" s="91"/>
      <c r="BD1147" s="91"/>
    </row>
    <row r="1148" spans="42:56" ht="15" x14ac:dyDescent="0.25">
      <c r="AP1148" s="91"/>
      <c r="AQ1148" s="91"/>
      <c r="AR1148" s="91"/>
      <c r="AS1148" s="214">
        <f t="shared" si="232"/>
        <v>78.75</v>
      </c>
      <c r="AT1148" s="91"/>
      <c r="AU1148" s="91"/>
      <c r="AV1148" s="91"/>
      <c r="AW1148" s="91"/>
      <c r="AX1148" s="91"/>
      <c r="AY1148" s="91"/>
      <c r="AZ1148" s="91"/>
      <c r="BA1148" s="91"/>
      <c r="BB1148" s="91"/>
      <c r="BC1148" s="91"/>
      <c r="BD1148" s="91"/>
    </row>
    <row r="1149" spans="42:56" ht="15" x14ac:dyDescent="0.25">
      <c r="AP1149" s="91"/>
      <c r="AQ1149" s="91"/>
      <c r="AR1149" s="91"/>
      <c r="AS1149" s="214">
        <f t="shared" si="232"/>
        <v>78.8125</v>
      </c>
      <c r="AT1149" s="91"/>
      <c r="AU1149" s="91"/>
      <c r="AV1149" s="91"/>
      <c r="AW1149" s="91"/>
      <c r="AX1149" s="91"/>
      <c r="AY1149" s="91"/>
      <c r="AZ1149" s="91"/>
      <c r="BA1149" s="91"/>
      <c r="BB1149" s="91"/>
      <c r="BC1149" s="91"/>
      <c r="BD1149" s="91"/>
    </row>
    <row r="1150" spans="42:56" ht="15" x14ac:dyDescent="0.25">
      <c r="AP1150" s="91"/>
      <c r="AQ1150" s="91"/>
      <c r="AR1150" s="91"/>
      <c r="AS1150" s="214">
        <f t="shared" si="232"/>
        <v>78.875</v>
      </c>
      <c r="AT1150" s="91"/>
      <c r="AU1150" s="91"/>
      <c r="AV1150" s="91"/>
      <c r="AW1150" s="91"/>
      <c r="AX1150" s="91"/>
      <c r="AY1150" s="91"/>
      <c r="AZ1150" s="91"/>
      <c r="BA1150" s="91"/>
      <c r="BB1150" s="91"/>
      <c r="BC1150" s="91"/>
      <c r="BD1150" s="91"/>
    </row>
    <row r="1151" spans="42:56" ht="15" x14ac:dyDescent="0.25">
      <c r="AP1151" s="91"/>
      <c r="AQ1151" s="91"/>
      <c r="AR1151" s="91"/>
      <c r="AS1151" s="214">
        <f t="shared" si="232"/>
        <v>78.9375</v>
      </c>
      <c r="AT1151" s="91"/>
      <c r="AU1151" s="91"/>
      <c r="AV1151" s="91"/>
      <c r="AW1151" s="91"/>
      <c r="AX1151" s="91"/>
      <c r="AY1151" s="91"/>
      <c r="AZ1151" s="91"/>
      <c r="BA1151" s="91"/>
      <c r="BB1151" s="91"/>
      <c r="BC1151" s="91"/>
      <c r="BD1151" s="91"/>
    </row>
    <row r="1152" spans="42:56" ht="15" x14ac:dyDescent="0.25">
      <c r="AP1152" s="91"/>
      <c r="AQ1152" s="91"/>
      <c r="AR1152" s="91"/>
      <c r="AS1152" s="214">
        <f t="shared" si="232"/>
        <v>79</v>
      </c>
      <c r="AT1152" s="91"/>
      <c r="AU1152" s="91"/>
      <c r="AV1152" s="91"/>
      <c r="AW1152" s="91"/>
      <c r="AX1152" s="91"/>
      <c r="AY1152" s="91"/>
      <c r="AZ1152" s="91"/>
      <c r="BA1152" s="91"/>
      <c r="BB1152" s="91"/>
      <c r="BC1152" s="91"/>
      <c r="BD1152" s="91"/>
    </row>
    <row r="1153" spans="42:56" ht="15" x14ac:dyDescent="0.25">
      <c r="AP1153" s="91"/>
      <c r="AQ1153" s="91"/>
      <c r="AR1153" s="91"/>
      <c r="AS1153" s="214">
        <f t="shared" si="232"/>
        <v>79.0625</v>
      </c>
      <c r="AT1153" s="91"/>
      <c r="AU1153" s="91"/>
      <c r="AV1153" s="91"/>
      <c r="AW1153" s="91"/>
      <c r="AX1153" s="91"/>
      <c r="AY1153" s="91"/>
      <c r="AZ1153" s="91"/>
      <c r="BA1153" s="91"/>
      <c r="BB1153" s="91"/>
      <c r="BC1153" s="91"/>
      <c r="BD1153" s="91"/>
    </row>
    <row r="1154" spans="42:56" ht="15" x14ac:dyDescent="0.25">
      <c r="AP1154" s="91"/>
      <c r="AQ1154" s="91"/>
      <c r="AR1154" s="91"/>
      <c r="AS1154" s="214">
        <f t="shared" si="232"/>
        <v>79.125</v>
      </c>
      <c r="AT1154" s="91"/>
      <c r="AU1154" s="91"/>
      <c r="AV1154" s="91"/>
      <c r="AW1154" s="91"/>
      <c r="AX1154" s="91"/>
      <c r="AY1154" s="91"/>
      <c r="AZ1154" s="91"/>
      <c r="BA1154" s="91"/>
      <c r="BB1154" s="91"/>
      <c r="BC1154" s="91"/>
      <c r="BD1154" s="91"/>
    </row>
    <row r="1155" spans="42:56" ht="15" x14ac:dyDescent="0.25">
      <c r="AP1155" s="91"/>
      <c r="AQ1155" s="91"/>
      <c r="AR1155" s="91"/>
      <c r="AS1155" s="214">
        <f t="shared" si="232"/>
        <v>79.1875</v>
      </c>
      <c r="AT1155" s="91"/>
      <c r="AU1155" s="91"/>
      <c r="AV1155" s="91"/>
      <c r="AW1155" s="91"/>
      <c r="AX1155" s="91"/>
      <c r="AY1155" s="91"/>
      <c r="AZ1155" s="91"/>
      <c r="BA1155" s="91"/>
      <c r="BB1155" s="91"/>
      <c r="BC1155" s="91"/>
      <c r="BD1155" s="91"/>
    </row>
    <row r="1156" spans="42:56" ht="15" x14ac:dyDescent="0.25">
      <c r="AP1156" s="91"/>
      <c r="AQ1156" s="91"/>
      <c r="AR1156" s="91"/>
      <c r="AS1156" s="214">
        <f t="shared" si="232"/>
        <v>79.25</v>
      </c>
      <c r="AT1156" s="91"/>
      <c r="AU1156" s="91"/>
      <c r="AV1156" s="91"/>
      <c r="AW1156" s="91"/>
      <c r="AX1156" s="91"/>
      <c r="AY1156" s="91"/>
      <c r="AZ1156" s="91"/>
      <c r="BA1156" s="91"/>
      <c r="BB1156" s="91"/>
      <c r="BC1156" s="91"/>
      <c r="BD1156" s="91"/>
    </row>
    <row r="1157" spans="42:56" ht="15" x14ac:dyDescent="0.25">
      <c r="AP1157" s="91"/>
      <c r="AQ1157" s="91"/>
      <c r="AR1157" s="91"/>
      <c r="AS1157" s="214">
        <f t="shared" si="232"/>
        <v>79.3125</v>
      </c>
      <c r="AT1157" s="91"/>
      <c r="AU1157" s="91"/>
      <c r="AV1157" s="91"/>
      <c r="AW1157" s="91"/>
      <c r="AX1157" s="91"/>
      <c r="AY1157" s="91"/>
      <c r="AZ1157" s="91"/>
      <c r="BA1157" s="91"/>
      <c r="BB1157" s="91"/>
      <c r="BC1157" s="91"/>
      <c r="BD1157" s="91"/>
    </row>
    <row r="1158" spans="42:56" ht="15" x14ac:dyDescent="0.25">
      <c r="AP1158" s="91"/>
      <c r="AQ1158" s="91"/>
      <c r="AR1158" s="91"/>
      <c r="AS1158" s="214">
        <f t="shared" si="232"/>
        <v>79.375</v>
      </c>
      <c r="AT1158" s="91"/>
      <c r="AU1158" s="91"/>
      <c r="AV1158" s="91"/>
      <c r="AW1158" s="91"/>
      <c r="AX1158" s="91"/>
      <c r="AY1158" s="91"/>
      <c r="AZ1158" s="91"/>
      <c r="BA1158" s="91"/>
      <c r="BB1158" s="91"/>
      <c r="BC1158" s="91"/>
      <c r="BD1158" s="91"/>
    </row>
    <row r="1159" spans="42:56" ht="15" x14ac:dyDescent="0.25">
      <c r="AP1159" s="91"/>
      <c r="AQ1159" s="91"/>
      <c r="AR1159" s="91"/>
      <c r="AS1159" s="214">
        <f t="shared" si="232"/>
        <v>79.4375</v>
      </c>
      <c r="AT1159" s="91"/>
      <c r="AU1159" s="91"/>
      <c r="AV1159" s="91"/>
      <c r="AW1159" s="91"/>
      <c r="AX1159" s="91"/>
      <c r="AY1159" s="91"/>
      <c r="AZ1159" s="91"/>
      <c r="BA1159" s="91"/>
      <c r="BB1159" s="91"/>
      <c r="BC1159" s="91"/>
      <c r="BD1159" s="91"/>
    </row>
    <row r="1160" spans="42:56" ht="15" x14ac:dyDescent="0.25">
      <c r="AP1160" s="91"/>
      <c r="AQ1160" s="91"/>
      <c r="AR1160" s="91"/>
      <c r="AS1160" s="214">
        <f t="shared" si="232"/>
        <v>79.5</v>
      </c>
      <c r="AT1160" s="91"/>
      <c r="AU1160" s="91"/>
      <c r="AV1160" s="91"/>
      <c r="AW1160" s="91"/>
      <c r="AX1160" s="91"/>
      <c r="AY1160" s="91"/>
      <c r="AZ1160" s="91"/>
      <c r="BA1160" s="91"/>
      <c r="BB1160" s="91"/>
      <c r="BC1160" s="91"/>
      <c r="BD1160" s="91"/>
    </row>
    <row r="1161" spans="42:56" ht="15" x14ac:dyDescent="0.25">
      <c r="AP1161" s="91"/>
      <c r="AQ1161" s="91"/>
      <c r="AR1161" s="91"/>
      <c r="AS1161" s="214">
        <f t="shared" si="232"/>
        <v>79.5625</v>
      </c>
      <c r="AT1161" s="91"/>
      <c r="AU1161" s="91"/>
      <c r="AV1161" s="91"/>
      <c r="AW1161" s="91"/>
      <c r="AX1161" s="91"/>
      <c r="AY1161" s="91"/>
      <c r="AZ1161" s="91"/>
      <c r="BA1161" s="91"/>
      <c r="BB1161" s="91"/>
      <c r="BC1161" s="91"/>
      <c r="BD1161" s="91"/>
    </row>
    <row r="1162" spans="42:56" ht="15" x14ac:dyDescent="0.25">
      <c r="AP1162" s="91"/>
      <c r="AQ1162" s="91"/>
      <c r="AR1162" s="91"/>
      <c r="AS1162" s="214">
        <f t="shared" si="232"/>
        <v>79.625</v>
      </c>
      <c r="AT1162" s="91"/>
      <c r="AU1162" s="91"/>
      <c r="AV1162" s="91"/>
      <c r="AW1162" s="91"/>
      <c r="AX1162" s="91"/>
      <c r="AY1162" s="91"/>
      <c r="AZ1162" s="91"/>
      <c r="BA1162" s="91"/>
      <c r="BB1162" s="91"/>
      <c r="BC1162" s="91"/>
      <c r="BD1162" s="91"/>
    </row>
    <row r="1163" spans="42:56" ht="15" x14ac:dyDescent="0.25">
      <c r="AP1163" s="91"/>
      <c r="AQ1163" s="91"/>
      <c r="AR1163" s="91"/>
      <c r="AS1163" s="214">
        <f t="shared" ref="AS1163:AS1168" si="233">AS1162+0.0625</f>
        <v>79.6875</v>
      </c>
      <c r="AT1163" s="91"/>
      <c r="AU1163" s="91"/>
      <c r="AV1163" s="91"/>
      <c r="AW1163" s="91"/>
      <c r="AX1163" s="91"/>
      <c r="AY1163" s="91"/>
      <c r="AZ1163" s="91"/>
      <c r="BA1163" s="91"/>
      <c r="BB1163" s="91"/>
      <c r="BC1163" s="91"/>
      <c r="BD1163" s="91"/>
    </row>
    <row r="1164" spans="42:56" ht="15" x14ac:dyDescent="0.25">
      <c r="AP1164" s="91"/>
      <c r="AQ1164" s="91"/>
      <c r="AR1164" s="91"/>
      <c r="AS1164" s="214">
        <f t="shared" si="233"/>
        <v>79.75</v>
      </c>
      <c r="AT1164" s="91"/>
      <c r="AU1164" s="91"/>
      <c r="AV1164" s="91"/>
      <c r="AW1164" s="91"/>
      <c r="AX1164" s="91"/>
      <c r="AY1164" s="91"/>
      <c r="AZ1164" s="91"/>
      <c r="BA1164" s="91"/>
      <c r="BB1164" s="91"/>
      <c r="BC1164" s="91"/>
      <c r="BD1164" s="91"/>
    </row>
    <row r="1165" spans="42:56" ht="15" x14ac:dyDescent="0.25">
      <c r="AP1165" s="91"/>
      <c r="AQ1165" s="91"/>
      <c r="AR1165" s="91"/>
      <c r="AS1165" s="214">
        <f t="shared" si="233"/>
        <v>79.8125</v>
      </c>
      <c r="AT1165" s="91"/>
      <c r="AU1165" s="91"/>
      <c r="AV1165" s="91"/>
      <c r="AW1165" s="91"/>
      <c r="AX1165" s="91"/>
      <c r="AY1165" s="91"/>
      <c r="AZ1165" s="91"/>
      <c r="BA1165" s="91"/>
      <c r="BB1165" s="91"/>
      <c r="BC1165" s="91"/>
      <c r="BD1165" s="91"/>
    </row>
    <row r="1166" spans="42:56" ht="15" x14ac:dyDescent="0.25">
      <c r="AP1166" s="91"/>
      <c r="AQ1166" s="91"/>
      <c r="AR1166" s="91"/>
      <c r="AS1166" s="214">
        <f t="shared" si="233"/>
        <v>79.875</v>
      </c>
      <c r="AT1166" s="91"/>
      <c r="AU1166" s="91"/>
      <c r="AV1166" s="91"/>
      <c r="AW1166" s="91"/>
      <c r="AX1166" s="91"/>
      <c r="AY1166" s="91"/>
      <c r="AZ1166" s="91"/>
      <c r="BA1166" s="91"/>
      <c r="BB1166" s="91"/>
      <c r="BC1166" s="91"/>
      <c r="BD1166" s="91"/>
    </row>
    <row r="1167" spans="42:56" ht="15" x14ac:dyDescent="0.25">
      <c r="AP1167" s="91"/>
      <c r="AQ1167" s="91"/>
      <c r="AR1167" s="91"/>
      <c r="AS1167" s="214">
        <f t="shared" si="233"/>
        <v>79.9375</v>
      </c>
      <c r="AT1167" s="91"/>
      <c r="AU1167" s="91"/>
      <c r="AV1167" s="91"/>
      <c r="AW1167" s="91"/>
      <c r="AX1167" s="91"/>
      <c r="AY1167" s="91"/>
      <c r="AZ1167" s="91"/>
      <c r="BA1167" s="91"/>
      <c r="BB1167" s="91"/>
      <c r="BC1167" s="91"/>
      <c r="BD1167" s="91"/>
    </row>
    <row r="1168" spans="42:56" ht="15" x14ac:dyDescent="0.25">
      <c r="AP1168" s="91"/>
      <c r="AQ1168" s="91"/>
      <c r="AR1168" s="91"/>
      <c r="AS1168" s="214">
        <f t="shared" si="233"/>
        <v>80</v>
      </c>
      <c r="AT1168" s="91"/>
      <c r="AU1168" s="91"/>
      <c r="AV1168" s="91"/>
      <c r="AW1168" s="91"/>
      <c r="AX1168" s="91"/>
      <c r="AY1168" s="91"/>
      <c r="AZ1168" s="91"/>
      <c r="BA1168" s="91"/>
      <c r="BB1168" s="91"/>
      <c r="BC1168" s="91"/>
      <c r="BD1168" s="91"/>
    </row>
  </sheetData>
  <sheetProtection algorithmName="SHA-512" hashValue="R77DHpGl/qbDJHzqfravrNqa2Ou+eodvAJWnQxPl3ZAIL6XwnOmG4ZNTPcaeguxM5Djk7t7uP9hCiVLRgwyMYg==" saltValue="h6oEq7nQxco+vStPKxQGZA==" spinCount="100000" sheet="1" objects="1" selectLockedCells="1"/>
  <mergeCells count="13">
    <mergeCell ref="G3:L3"/>
    <mergeCell ref="G6:L6"/>
    <mergeCell ref="K11:O11"/>
    <mergeCell ref="G12:O20"/>
    <mergeCell ref="N6:O6"/>
    <mergeCell ref="J9:N9"/>
    <mergeCell ref="G9:I9"/>
    <mergeCell ref="P39:Q39"/>
    <mergeCell ref="P40:Q40"/>
    <mergeCell ref="P41:Q41"/>
    <mergeCell ref="R39:S39"/>
    <mergeCell ref="R40:S40"/>
    <mergeCell ref="R41:S41"/>
  </mergeCells>
  <conditionalFormatting sqref="R40">
    <cfRule type="cellIs" dxfId="5" priority="10" operator="equal">
      <formula>"Shipping Waived"</formula>
    </cfRule>
  </conditionalFormatting>
  <conditionalFormatting sqref="P40">
    <cfRule type="cellIs" dxfId="4" priority="11" operator="equal">
      <formula>"Shipping Waived"</formula>
    </cfRule>
  </conditionalFormatting>
  <conditionalFormatting sqref="N24:N38">
    <cfRule type="containsText" dxfId="3" priority="7" operator="containsText" text="Unavailable">
      <formula>NOT(ISERROR(SEARCH("Unavailable",N24)))</formula>
    </cfRule>
  </conditionalFormatting>
  <conditionalFormatting sqref="N24:N38">
    <cfRule type="containsText" dxfId="2" priority="6" operator="containsText" text="Please Call">
      <formula>NOT(ISERROR(SEARCH("Please Call",N24)))</formula>
    </cfRule>
  </conditionalFormatting>
  <conditionalFormatting sqref="O41">
    <cfRule type="cellIs" dxfId="1" priority="5" operator="equal">
      <formula>"Shipping Waived"</formula>
    </cfRule>
  </conditionalFormatting>
  <conditionalFormatting sqref="O40">
    <cfRule type="cellIs" dxfId="0" priority="4" operator="equal">
      <formula>"Shipping Waived"</formula>
    </cfRule>
  </conditionalFormatting>
  <dataValidations xWindow="231" yWindow="438" count="8">
    <dataValidation type="list" allowBlank="1" showErrorMessage="1" prompt="Select N/A for Tilt or RLT-Top" sqref="B24:B38" xr:uid="{9DBA6C0C-D668-455E-BA6C-FF0F2E8EB466}">
      <formula1>IF(A24="","",IF(A24="",$AD$50,IF(OR(A24=$AD$101,A24=$AD$102),$AD$55,$AD$53:$AD$54)))</formula1>
    </dataValidation>
    <dataValidation type="list" allowBlank="1" showInputMessage="1" showErrorMessage="1" sqref="D24:D38" xr:uid="{AB2BC0A2-20B4-4B1C-AC60-3714F022CA37}">
      <formula1>IF(A24="","",IF(C24="","",IF(A24=$AD$99,$AD$72:$AD$78,$AD$58:$AD$70)))</formula1>
    </dataValidation>
    <dataValidation type="list" allowBlank="1" showInputMessage="1" showErrorMessage="1" sqref="G24:G38" xr:uid="{3ADE86AB-3216-4B04-A8D5-D1D100C24A9B}">
      <formula1>IF(A24="","",IF(F24="","",IF(A24=$AD$99,$AD$92,IF(F24=$AF$89,$AD$92,$AD$92:$AD$97))))</formula1>
    </dataValidation>
    <dataValidation type="list" errorStyle="warning" allowBlank="1" showInputMessage="1" showErrorMessage="1" sqref="A24:A38" xr:uid="{C156E314-63CE-44B7-B672-9E5E751A7DFD}">
      <formula1>$AF$99:$AF$103</formula1>
    </dataValidation>
    <dataValidation type="list" allowBlank="1" showErrorMessage="1" prompt="Select N/A for Tilt or RLT-Top" sqref="E24:E38" xr:uid="{C515031F-5CC2-4F1C-94DB-3B22B21AB4E5}">
      <formula1>IF(A24="","",IF(D24="","",IF(A24=$AD$100,$AD$88:$AD$89,IF(OR(A24=$AD$99,A24=$AD$103),$AD$88:$AD$89,$AD$90))))</formula1>
    </dataValidation>
    <dataValidation type="list" allowBlank="1" showErrorMessage="1" prompt="Select N/A for Tilt or RLT-Top" sqref="F24:F38" xr:uid="{25B708F0-A4F4-4652-B46E-73244E2B4395}">
      <formula1>IF(A24="","",IF(E24="","",IF(A24=$AD$100,$AF$88:$AF$89,IF(A24=$AD$99,$AE$88:$AE$89,IF(A24=$AD$103,$AF$88,$AD$90)))))</formula1>
    </dataValidation>
    <dataValidation type="list" allowBlank="1" showInputMessage="1" showErrorMessage="1" sqref="I24:I38" xr:uid="{BCEB58AD-49BE-4ADC-8597-205013B7FE21}">
      <formula1>IF(A24=$AD$102,$BA$25:$BA$474, IF(A24=$AD$101,$AX$25:$AX$922, IF(A24=$AD$99,$AQ$25:$AQ$634,IF(AND(A24=$AD$100,E24=$AD$88),$AT$25:$AT$1098,IF(AND(A24=$AD$100,E24=$AD$89),$AU$25:$AU$826,IF(A24=$AD$103,$BD$25:$BD$1018,""))))))</formula1>
    </dataValidation>
    <dataValidation type="list" allowBlank="1" showInputMessage="1" showErrorMessage="1" sqref="C24:C38" xr:uid="{9DDB44CD-1C4C-4A9F-8ADE-DD89008DE421}">
      <formula1>IF(OR(A24="",B24=""),"",IF(A24=$AD$99,$AD$82,$AD$81:$AD$82))</formula1>
    </dataValidation>
  </dataValidations>
  <printOptions horizontalCentered="1"/>
  <pageMargins left="0.25" right="0.25" top="0.61" bottom="0.3" header="0.24" footer="0.24"/>
  <pageSetup scale="55" orientation="portrait" r:id="rId1"/>
  <headerFooter alignWithMargins="0"/>
  <drawing r:id="rId2"/>
  <extLst>
    <ext xmlns:x14="http://schemas.microsoft.com/office/spreadsheetml/2009/9/main" uri="{CCE6A557-97BC-4b89-ADB6-D9C93CAAB3DF}">
      <x14:dataValidations xmlns:xm="http://schemas.microsoft.com/office/excel/2006/main" xWindow="231" yWindow="438" count="1">
        <x14:dataValidation type="list" allowBlank="1" showInputMessage="1" showErrorMessage="1" xr:uid="{9E530506-3752-4322-904B-097CAA0EF20E}">
          <x14:formula1>
            <xm:f>IF(A24=$AD$102,'Size Range'!$K$3:$K$627,IF(A24=$AD$101,'Size Range'!$H$3:$H$739,IF(A24=$AD$100,'Size Range'!$D$3:$D$1145,IF(A24=$AD$99,'Size Range'!$A$3:$A$355,IF(A24=$AD$103,'Size Range'!$N$3:$N$643,"")))))</xm:f>
          </x14:formula1>
          <xm:sqref>H24:H38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EC1BB-1708-4F04-B815-F277226ACBB2}">
  <sheetPr>
    <tabColor theme="5" tint="0.79998168889431442"/>
  </sheetPr>
  <dimension ref="A1"/>
  <sheetViews>
    <sheetView showGridLines="0" showRowColHeaders="0" zoomScale="66" zoomScaleNormal="66" workbookViewId="0"/>
  </sheetViews>
  <sheetFormatPr defaultRowHeight="15" x14ac:dyDescent="0.25"/>
  <sheetData/>
  <sheetProtection algorithmName="SHA-512" hashValue="LDHtoXA4jm25Phc/F2glLC5SldwDz+dxTZAWdJhpeK3tTrgL2Fuf4KO9cUEcwqJMhijKhGRZGCdmqZFAUNrDSg==" saltValue="TzGmJUGdDVQKFukDtmB68g==" spinCount="100000" sheet="1" objects="1" scenarios="1" selectLockedCells="1" selectUnlockedCells="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60BDC-2467-4402-9B94-0AA97079E5F2}">
  <sheetPr>
    <tabColor theme="5" tint="0.79998168889431442"/>
  </sheetPr>
  <dimension ref="A1"/>
  <sheetViews>
    <sheetView showGridLines="0" showRowColHeaders="0" zoomScale="66" zoomScaleNormal="66" workbookViewId="0"/>
  </sheetViews>
  <sheetFormatPr defaultRowHeight="15" x14ac:dyDescent="0.25"/>
  <sheetData/>
  <sheetProtection algorithmName="SHA-512" hashValue="rbAd07vfRLlN9owUY08YfKOiHO2ffjLf1mZL2MjeHozFAOtLCnaWNdtl4btfJndPYjUlUOrYSxdqit1Bsn/qOw==" saltValue="G5TPS3CmGr7mpWqAdrrMmA==" spinCount="100000" sheet="1" objects="1" scenarios="1" selectLockedCells="1" selectUnlockedCells="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847EF-6727-4A9D-BAC3-F67F2A50197D}">
  <sheetPr>
    <tabColor theme="5" tint="0.79998168889431442"/>
  </sheetPr>
  <dimension ref="A1"/>
  <sheetViews>
    <sheetView showGridLines="0" showRowColHeaders="0" zoomScale="68" zoomScaleNormal="68" workbookViewId="0"/>
  </sheetViews>
  <sheetFormatPr defaultRowHeight="15" x14ac:dyDescent="0.25"/>
  <sheetData/>
  <sheetProtection algorithmName="SHA-512" hashValue="8zgQIOts/pRSn3yiViEX9t5y6ysMhFtXFqnfi6sY3m9xBbo8M/MhZ0iaDyVgfv98cjGTUV6q6K9sC4dG7sddhw==" saltValue="ILazGr31FWPDIrRXHmbf1Q==" spinCount="100000" sheet="1" objects="1" scenarios="1" selectLockedCells="1" selectUnlockedCells="1"/>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DEC87-B025-450E-A683-C72C24089206}">
  <sheetPr>
    <tabColor theme="5" tint="0.79998168889431442"/>
  </sheetPr>
  <dimension ref="A1"/>
  <sheetViews>
    <sheetView showGridLines="0" showRowColHeaders="0" zoomScale="68" zoomScaleNormal="68" workbookViewId="0"/>
  </sheetViews>
  <sheetFormatPr defaultRowHeight="15" x14ac:dyDescent="0.25"/>
  <sheetData/>
  <sheetProtection algorithmName="SHA-512" hashValue="OG3o1MwaywZ9mBTacXHQ4o0u0g7vhZVmUsIru464zlOG5o6JqeUHCRggHg4njLDdqNWsf+icQ2FMPm1thpObkg==" saltValue="KuBOHfmEKKAck1s/MVSo5g==" spinCount="100000" sheet="1" objects="1" scenarios="1" selectLockedCells="1" selectUnlockedCells="1"/>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52B33-9395-4B1A-8B62-F9AD78148547}">
  <sheetPr>
    <tabColor theme="5" tint="0.79998168889431442"/>
  </sheetPr>
  <dimension ref="A1"/>
  <sheetViews>
    <sheetView showGridLines="0" showRowColHeaders="0" zoomScale="68" zoomScaleNormal="68" workbookViewId="0"/>
  </sheetViews>
  <sheetFormatPr defaultRowHeight="15" x14ac:dyDescent="0.25"/>
  <sheetData/>
  <sheetProtection algorithmName="SHA-512" hashValue="0n9xix7JYnGwsMCLB7QwihgXZLozVEoQq/s9y3M+KYoEWDsiZs/CJdZg4PpafIyGdLJi6Ef8RVBsRRmXQAuTAw==" saltValue="zMGfZod4KEJB1k2HlzmE2A==" spinCount="100000" sheet="1" objects="1" scenarios="1" selectLockedCells="1" selectUnlockedCells="1"/>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F9627-D85A-41B1-908B-F81C18E7B3C4}">
  <sheetPr>
    <tabColor theme="5" tint="0.79998168889431442"/>
  </sheetPr>
  <dimension ref="A1"/>
  <sheetViews>
    <sheetView showGridLines="0" showRowColHeaders="0" zoomScale="68" zoomScaleNormal="68" workbookViewId="0">
      <selection activeCell="R37" sqref="R37"/>
    </sheetView>
  </sheetViews>
  <sheetFormatPr defaultRowHeight="15" x14ac:dyDescent="0.25"/>
  <sheetData/>
  <sheetProtection algorithmName="SHA-512" hashValue="Y/Z68ozy1DHOIgC0vSQiwZsa8mNfhyukdtzaQ9k8+pVwu+HYtJ0dovENVyriMtqlk0Ssb661gw5LbuXtlg2Vlg==" saltValue="+e5IFDbukprUre/5ATbEbw==" spinCount="100000" sheet="1" objects="1" scenarios="1" selectLockedCells="1" selectUnlockedCells="1"/>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50803-E71F-4345-9CB1-9823AF8376E7}">
  <sheetPr>
    <tabColor theme="5" tint="0.79998168889431442"/>
  </sheetPr>
  <dimension ref="A1"/>
  <sheetViews>
    <sheetView showGridLines="0" showRowColHeaders="0" zoomScale="68" zoomScaleNormal="68" workbookViewId="0">
      <selection activeCell="R28" sqref="R28"/>
    </sheetView>
  </sheetViews>
  <sheetFormatPr defaultRowHeight="15" x14ac:dyDescent="0.25"/>
  <sheetData/>
  <sheetProtection algorithmName="SHA-512" hashValue="zbKmJi3dkK+qB8AnsExSivFG+dCtMAPirlu3QUza3nPE79y9Qzq0Il1KuQGtJGUHxKbcp5t4xm9QutoIHhxS2w==" saltValue="fpXFufxqjdtfTrc8q1mfGA==" spinCount="100000" sheet="1" objects="1" scenarios="1" selectLockedCells="1" selectUnlockedCells="1"/>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7DED3-6E4D-4478-A129-1D721633A1BB}">
  <dimension ref="A1:G28"/>
  <sheetViews>
    <sheetView workbookViewId="0">
      <selection activeCell="B2" sqref="B2:B28"/>
    </sheetView>
  </sheetViews>
  <sheetFormatPr defaultColWidth="9.140625" defaultRowHeight="15" x14ac:dyDescent="0.25"/>
  <cols>
    <col min="1" max="1" width="14.140625" bestFit="1" customWidth="1"/>
    <col min="2" max="2" width="44.28515625" bestFit="1" customWidth="1"/>
    <col min="3" max="3" width="2.85546875" customWidth="1"/>
    <col min="4" max="7" width="41.42578125" customWidth="1"/>
  </cols>
  <sheetData>
    <row r="1" spans="1:7" ht="15.75" thickBot="1" x14ac:dyDescent="0.3">
      <c r="A1" s="512" t="s">
        <v>441</v>
      </c>
      <c r="B1" s="513"/>
      <c r="D1" s="110" t="s">
        <v>450</v>
      </c>
      <c r="E1" s="93" t="s">
        <v>450</v>
      </c>
      <c r="F1" s="110" t="s">
        <v>450</v>
      </c>
      <c r="G1" s="110" t="s">
        <v>450</v>
      </c>
    </row>
    <row r="2" spans="1:7" x14ac:dyDescent="0.25">
      <c r="A2" s="118"/>
      <c r="B2" s="250" t="str">
        <f>D2</f>
        <v>USA - Ken Jordan</v>
      </c>
      <c r="D2" s="109" t="s">
        <v>436</v>
      </c>
      <c r="E2" s="114" t="s">
        <v>435</v>
      </c>
      <c r="F2" s="109" t="s">
        <v>1008</v>
      </c>
      <c r="G2" s="109" t="s">
        <v>1009</v>
      </c>
    </row>
    <row r="3" spans="1:7" x14ac:dyDescent="0.25">
      <c r="A3" s="118" t="s">
        <v>452</v>
      </c>
      <c r="B3" s="251" t="str">
        <f>D3</f>
        <v>HIDE</v>
      </c>
      <c r="D3" s="131" t="s">
        <v>451</v>
      </c>
      <c r="E3" s="132" t="s">
        <v>451</v>
      </c>
      <c r="F3" s="131" t="s">
        <v>451</v>
      </c>
      <c r="G3" s="131" t="s">
        <v>451</v>
      </c>
    </row>
    <row r="4" spans="1:7" x14ac:dyDescent="0.25">
      <c r="A4" s="118"/>
      <c r="B4" s="251"/>
      <c r="D4" s="131"/>
      <c r="E4" s="132"/>
      <c r="F4" s="131"/>
      <c r="G4" s="131"/>
    </row>
    <row r="5" spans="1:7" x14ac:dyDescent="0.25">
      <c r="A5" s="118" t="s">
        <v>434</v>
      </c>
      <c r="B5" s="252" t="str">
        <f>D5</f>
        <v>261 Commerce Way</v>
      </c>
      <c r="D5" s="110" t="s">
        <v>433</v>
      </c>
      <c r="E5" s="93" t="s">
        <v>432</v>
      </c>
      <c r="F5" s="110" t="s">
        <v>433</v>
      </c>
      <c r="G5" s="110" t="s">
        <v>433</v>
      </c>
    </row>
    <row r="6" spans="1:7" x14ac:dyDescent="0.25">
      <c r="A6" s="118" t="s">
        <v>431</v>
      </c>
      <c r="B6" s="252" t="str">
        <f>D6</f>
        <v>Gallatin, TN  37066</v>
      </c>
      <c r="D6" s="110" t="s">
        <v>430</v>
      </c>
      <c r="E6" s="93" t="s">
        <v>429</v>
      </c>
      <c r="F6" s="110" t="s">
        <v>430</v>
      </c>
      <c r="G6" s="110" t="s">
        <v>430</v>
      </c>
    </row>
    <row r="7" spans="1:7" x14ac:dyDescent="0.25">
      <c r="A7" s="118" t="s">
        <v>405</v>
      </c>
      <c r="B7" s="252" t="str">
        <f>D7</f>
        <v>866-472-0042</v>
      </c>
      <c r="D7" s="110" t="s">
        <v>428</v>
      </c>
      <c r="E7" s="93" t="s">
        <v>427</v>
      </c>
      <c r="F7" s="110" t="s">
        <v>428</v>
      </c>
      <c r="G7" s="110" t="s">
        <v>428</v>
      </c>
    </row>
    <row r="8" spans="1:7" x14ac:dyDescent="0.25">
      <c r="A8" s="118" t="s">
        <v>426</v>
      </c>
      <c r="B8" s="252" t="str">
        <f>D8</f>
        <v>615-452-0283</v>
      </c>
      <c r="D8" s="110" t="s">
        <v>1255</v>
      </c>
      <c r="E8" s="93" t="s">
        <v>425</v>
      </c>
      <c r="F8" s="110" t="s">
        <v>1255</v>
      </c>
      <c r="G8" s="110" t="s">
        <v>1255</v>
      </c>
    </row>
    <row r="9" spans="1:7" ht="3.75" customHeight="1" x14ac:dyDescent="0.25">
      <c r="A9" s="118"/>
      <c r="B9" s="252"/>
      <c r="D9" s="110"/>
      <c r="E9" s="93"/>
      <c r="F9" s="110"/>
      <c r="G9" s="110"/>
    </row>
    <row r="10" spans="1:7" s="108" customFormat="1" ht="45" x14ac:dyDescent="0.25">
      <c r="A10" s="119" t="s">
        <v>424</v>
      </c>
      <c r="B10" s="253" t="str">
        <f>D10</f>
        <v>Send Orders to:  Diane Spuhler via fax (615) 452-0283 or email diane.spuhler@western-reflections.com</v>
      </c>
      <c r="D10" s="111" t="s">
        <v>1256</v>
      </c>
      <c r="E10" s="115" t="s">
        <v>423</v>
      </c>
      <c r="F10" s="111" t="s">
        <v>1256</v>
      </c>
      <c r="G10" s="111" t="s">
        <v>1256</v>
      </c>
    </row>
    <row r="11" spans="1:7" x14ac:dyDescent="0.25">
      <c r="A11" s="118" t="s">
        <v>422</v>
      </c>
      <c r="B11" s="254" t="str">
        <f>D11</f>
        <v>(615) 452-0283</v>
      </c>
      <c r="D11" s="110" t="s">
        <v>1257</v>
      </c>
      <c r="E11" s="93" t="s">
        <v>421</v>
      </c>
      <c r="F11" s="110" t="s">
        <v>1257</v>
      </c>
      <c r="G11" s="110" t="s">
        <v>1257</v>
      </c>
    </row>
    <row r="12" spans="1:7" x14ac:dyDescent="0.25">
      <c r="A12" s="118" t="s">
        <v>420</v>
      </c>
      <c r="B12" s="254" t="str">
        <f>D12</f>
        <v>diane.spuhler@western-reflections.com</v>
      </c>
      <c r="D12" s="110" t="s">
        <v>1254</v>
      </c>
      <c r="E12" s="93" t="s">
        <v>419</v>
      </c>
      <c r="F12" s="110" t="s">
        <v>1254</v>
      </c>
      <c r="G12" s="110" t="s">
        <v>1254</v>
      </c>
    </row>
    <row r="13" spans="1:7" ht="3.75" customHeight="1" x14ac:dyDescent="0.25">
      <c r="A13" s="118"/>
      <c r="B13" s="252"/>
      <c r="D13" s="110"/>
      <c r="E13" s="93"/>
      <c r="F13" s="110"/>
      <c r="G13" s="110"/>
    </row>
    <row r="14" spans="1:7" x14ac:dyDescent="0.25">
      <c r="A14" s="118" t="s">
        <v>418</v>
      </c>
      <c r="B14" s="255" t="str">
        <f>D14</f>
        <v>(615) 230-4342</v>
      </c>
      <c r="D14" s="110" t="s">
        <v>948</v>
      </c>
      <c r="E14" s="93" t="s">
        <v>947</v>
      </c>
      <c r="F14" s="110" t="s">
        <v>1012</v>
      </c>
      <c r="G14" s="110" t="s">
        <v>1013</v>
      </c>
    </row>
    <row r="15" spans="1:7" x14ac:dyDescent="0.25">
      <c r="A15" s="118" t="s">
        <v>417</v>
      </c>
      <c r="B15" s="255" t="str">
        <f>D15</f>
        <v>ken.jordan@odl.com</v>
      </c>
      <c r="D15" s="110" t="s">
        <v>416</v>
      </c>
      <c r="E15" s="93" t="s">
        <v>415</v>
      </c>
      <c r="F15" s="110" t="s">
        <v>1010</v>
      </c>
      <c r="G15" s="110" t="s">
        <v>1011</v>
      </c>
    </row>
    <row r="16" spans="1:7" x14ac:dyDescent="0.25">
      <c r="A16" s="118"/>
      <c r="B16" s="252"/>
      <c r="D16" s="110"/>
      <c r="E16" s="93"/>
      <c r="F16" s="110"/>
      <c r="G16" s="110"/>
    </row>
    <row r="17" spans="1:7" x14ac:dyDescent="0.25">
      <c r="A17" s="118"/>
      <c r="B17" s="256" t="str">
        <f>D17</f>
        <v>*This is a price estimate and is subject to change.  Please call 866-472-0042 to verify exact pricing.</v>
      </c>
      <c r="D17" s="110" t="s">
        <v>456</v>
      </c>
      <c r="E17" s="93" t="s">
        <v>455</v>
      </c>
      <c r="F17" s="110" t="s">
        <v>456</v>
      </c>
      <c r="G17" s="110" t="s">
        <v>456</v>
      </c>
    </row>
    <row r="18" spans="1:7" x14ac:dyDescent="0.25">
      <c r="A18" s="120" t="s">
        <v>414</v>
      </c>
      <c r="B18" s="257"/>
      <c r="D18" s="110"/>
      <c r="E18" s="93"/>
      <c r="F18" s="110"/>
      <c r="G18" s="110"/>
    </row>
    <row r="19" spans="1:7" x14ac:dyDescent="0.25">
      <c r="A19" s="121" t="s">
        <v>413</v>
      </c>
      <c r="B19" s="257" t="str">
        <f>D19</f>
        <v>7 Business days + transit</v>
      </c>
      <c r="D19" s="110" t="s">
        <v>412</v>
      </c>
      <c r="E19" s="93" t="s">
        <v>449</v>
      </c>
      <c r="F19" s="110" t="s">
        <v>412</v>
      </c>
      <c r="G19" s="110" t="s">
        <v>412</v>
      </c>
    </row>
    <row r="20" spans="1:7" x14ac:dyDescent="0.25">
      <c r="A20" s="121" t="s">
        <v>411</v>
      </c>
      <c r="B20" s="257" t="str">
        <f>D20</f>
        <v>12 Business days + transit</v>
      </c>
      <c r="D20" s="110" t="s">
        <v>410</v>
      </c>
      <c r="E20" s="93" t="s">
        <v>409</v>
      </c>
      <c r="F20" s="110" t="s">
        <v>410</v>
      </c>
      <c r="G20" s="110" t="s">
        <v>410</v>
      </c>
    </row>
    <row r="21" spans="1:7" ht="3.75" customHeight="1" x14ac:dyDescent="0.25">
      <c r="A21" s="118"/>
      <c r="B21" s="252"/>
      <c r="D21" s="110"/>
      <c r="E21" s="93"/>
      <c r="F21" s="110"/>
      <c r="G21" s="110"/>
    </row>
    <row r="22" spans="1:7" x14ac:dyDescent="0.25">
      <c r="A22" s="118" t="s">
        <v>408</v>
      </c>
      <c r="B22" s="258" t="str">
        <f>D22</f>
        <v>$25.00 per panel on orders less than $2,500</v>
      </c>
      <c r="D22" s="112" t="s">
        <v>1251</v>
      </c>
      <c r="E22" s="93" t="s">
        <v>1252</v>
      </c>
      <c r="F22" s="112" t="s">
        <v>1251</v>
      </c>
      <c r="G22" s="112" t="s">
        <v>1251</v>
      </c>
    </row>
    <row r="23" spans="1:7" x14ac:dyDescent="0.25">
      <c r="A23" s="118" t="s">
        <v>1253</v>
      </c>
      <c r="B23" s="495">
        <f>D23</f>
        <v>2500</v>
      </c>
      <c r="D23" s="477">
        <v>2500</v>
      </c>
      <c r="E23" s="478">
        <v>2500</v>
      </c>
      <c r="F23" s="477">
        <v>2500</v>
      </c>
      <c r="G23" s="477">
        <v>2500</v>
      </c>
    </row>
    <row r="24" spans="1:7" x14ac:dyDescent="0.25">
      <c r="A24" s="118" t="s">
        <v>438</v>
      </c>
      <c r="B24" s="246" t="str">
        <f>D24</f>
        <v>(State)</v>
      </c>
      <c r="D24" s="110" t="s">
        <v>407</v>
      </c>
      <c r="E24" s="93" t="s">
        <v>217</v>
      </c>
      <c r="F24" s="110" t="s">
        <v>407</v>
      </c>
      <c r="G24" s="110" t="s">
        <v>407</v>
      </c>
    </row>
    <row r="25" spans="1:7" x14ac:dyDescent="0.25">
      <c r="A25" s="118" t="s">
        <v>438</v>
      </c>
      <c r="B25" s="246" t="str">
        <f>D25</f>
        <v>(Zip)</v>
      </c>
      <c r="D25" s="110" t="s">
        <v>406</v>
      </c>
      <c r="E25" s="93" t="s">
        <v>218</v>
      </c>
      <c r="F25" s="110" t="s">
        <v>406</v>
      </c>
      <c r="G25" s="110" t="s">
        <v>406</v>
      </c>
    </row>
    <row r="26" spans="1:7" x14ac:dyDescent="0.25">
      <c r="A26" s="118"/>
      <c r="B26" s="246"/>
      <c r="D26" s="110"/>
      <c r="E26" s="93"/>
      <c r="F26" s="110"/>
      <c r="G26" s="110"/>
    </row>
    <row r="27" spans="1:7" x14ac:dyDescent="0.25">
      <c r="A27" s="118" t="s">
        <v>439</v>
      </c>
      <c r="B27" s="259" t="str">
        <f>D27</f>
        <v>USD$</v>
      </c>
      <c r="D27" s="113" t="s">
        <v>992</v>
      </c>
      <c r="E27" s="116" t="s">
        <v>993</v>
      </c>
      <c r="F27" s="113" t="s">
        <v>992</v>
      </c>
      <c r="G27" s="113" t="s">
        <v>992</v>
      </c>
    </row>
    <row r="28" spans="1:7" ht="15.75" thickBot="1" x14ac:dyDescent="0.3">
      <c r="A28" s="122" t="s">
        <v>437</v>
      </c>
      <c r="B28" s="247" t="str">
        <f>D28</f>
        <v>Freight</v>
      </c>
      <c r="D28" s="110" t="s">
        <v>440</v>
      </c>
      <c r="E28" s="93" t="s">
        <v>219</v>
      </c>
      <c r="F28" s="110" t="s">
        <v>440</v>
      </c>
      <c r="G28" s="110" t="s">
        <v>440</v>
      </c>
    </row>
  </sheetData>
  <sheetProtection algorithmName="SHA-512" hashValue="CAiTj5x3wS6Y1+n7Qavlg5XcavA6PnfuYC829TPGujhLxjM4VO6yl6pTszBI1Xj+uaXbj5PCICvaEgmEaUQmxA==" saltValue="kqvjpelqpPuKb9X7h8e78g==" spinCount="100000" sheet="1" objects="1" scenarios="1"/>
  <mergeCells count="1">
    <mergeCell ref="A1:B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0000"/>
  </sheetPr>
  <dimension ref="A1:Z1156"/>
  <sheetViews>
    <sheetView workbookViewId="0">
      <pane ySplit="2" topLeftCell="A1131" activePane="bottomLeft" state="frozen"/>
      <selection pane="bottomLeft" activeCell="C1" sqref="C1"/>
    </sheetView>
  </sheetViews>
  <sheetFormatPr defaultColWidth="9.140625" defaultRowHeight="15" x14ac:dyDescent="0.25"/>
  <cols>
    <col min="1" max="1" width="10.28515625" style="309" customWidth="1"/>
    <col min="2" max="2" width="15" style="309" customWidth="1"/>
    <col min="3" max="3" width="23.5703125" style="309" customWidth="1"/>
    <col min="4" max="5" width="2.85546875" style="309" customWidth="1"/>
    <col min="6" max="6" width="23.5703125" style="309" customWidth="1"/>
    <col min="7" max="9" width="2.42578125" style="309" hidden="1" customWidth="1"/>
    <col min="10" max="10" width="23.5703125" style="309" customWidth="1"/>
    <col min="11" max="12" width="2.85546875" style="309" customWidth="1"/>
    <col min="13" max="13" width="23.5703125" style="313" customWidth="1"/>
    <col min="14" max="16" width="2.42578125" style="313" hidden="1" customWidth="1"/>
    <col min="17" max="17" width="23.5703125" style="313" customWidth="1"/>
    <col min="18" max="19" width="10.28515625" style="309" customWidth="1"/>
    <col min="20" max="21" width="9.140625" style="309"/>
    <col min="22" max="22" width="1.42578125" style="309" customWidth="1"/>
    <col min="23" max="16384" width="9.140625" style="309"/>
  </cols>
  <sheetData>
    <row r="1" spans="1:26" ht="21" x14ac:dyDescent="0.35">
      <c r="B1" s="310" t="s">
        <v>991</v>
      </c>
      <c r="C1" s="307" t="str">
        <f>'Division Details'!B27</f>
        <v>USD$</v>
      </c>
      <c r="F1" s="311" t="s">
        <v>353</v>
      </c>
      <c r="G1" s="311"/>
      <c r="H1" s="311"/>
      <c r="I1" s="311"/>
      <c r="J1" s="311"/>
      <c r="M1" s="312" t="s">
        <v>220</v>
      </c>
      <c r="N1" s="312"/>
      <c r="O1" s="312"/>
      <c r="P1" s="312"/>
      <c r="Q1" s="312"/>
      <c r="R1" s="386"/>
      <c r="S1" s="389" t="s">
        <v>1006</v>
      </c>
      <c r="T1" s="386" t="s">
        <v>992</v>
      </c>
      <c r="U1" s="390">
        <v>2</v>
      </c>
      <c r="W1" s="386"/>
      <c r="X1" s="389" t="s">
        <v>923</v>
      </c>
      <c r="Y1" s="386" t="s">
        <v>992</v>
      </c>
      <c r="Z1" s="390">
        <v>1</v>
      </c>
    </row>
    <row r="2" spans="1:26" ht="19.5" thickBot="1" x14ac:dyDescent="0.35">
      <c r="B2" s="310" t="s">
        <v>216</v>
      </c>
      <c r="C2" s="308">
        <v>1</v>
      </c>
      <c r="R2" s="387"/>
      <c r="S2" s="388"/>
      <c r="T2" s="387" t="s">
        <v>993</v>
      </c>
      <c r="U2" s="391">
        <v>2.56</v>
      </c>
      <c r="W2" s="387"/>
      <c r="X2" s="388"/>
      <c r="Y2" s="387" t="s">
        <v>993</v>
      </c>
      <c r="Z2" s="391">
        <v>1.33</v>
      </c>
    </row>
    <row r="3" spans="1:26" s="316" customFormat="1" ht="36.75" thickBot="1" x14ac:dyDescent="0.3">
      <c r="A3" s="314" t="s">
        <v>595</v>
      </c>
      <c r="B3" s="314"/>
      <c r="C3" s="314"/>
      <c r="D3" s="314"/>
      <c r="E3" s="314"/>
      <c r="F3" s="314"/>
      <c r="G3" s="314"/>
      <c r="H3" s="314"/>
      <c r="I3" s="314"/>
      <c r="J3" s="314"/>
      <c r="K3" s="314"/>
      <c r="L3" s="314"/>
      <c r="M3" s="315"/>
      <c r="N3" s="315"/>
      <c r="O3" s="315"/>
      <c r="P3" s="315"/>
      <c r="Q3" s="315"/>
      <c r="R3" s="314"/>
      <c r="T3" s="392" t="s">
        <v>1007</v>
      </c>
      <c r="U3" s="393">
        <f>IF($C$1=T2,U2,U1)</f>
        <v>2</v>
      </c>
      <c r="Y3" s="392" t="s">
        <v>1007</v>
      </c>
      <c r="Z3" s="393">
        <f>IF($C$1=Y2,Z2,Z1)</f>
        <v>1</v>
      </c>
    </row>
    <row r="4" spans="1:26" s="321" customFormat="1" ht="18.75" x14ac:dyDescent="0.3">
      <c r="A4" s="317" t="s">
        <v>587</v>
      </c>
      <c r="B4" s="318"/>
      <c r="C4" s="318"/>
      <c r="D4" s="319"/>
      <c r="E4" s="318"/>
      <c r="F4" s="318"/>
      <c r="G4" s="318"/>
      <c r="H4" s="318"/>
      <c r="I4" s="318"/>
      <c r="J4" s="318"/>
      <c r="K4" s="319"/>
      <c r="L4" s="318"/>
      <c r="M4" s="320"/>
      <c r="N4" s="320"/>
      <c r="O4" s="320"/>
      <c r="P4" s="320"/>
      <c r="Q4" s="320"/>
      <c r="R4" s="319"/>
    </row>
    <row r="5" spans="1:26" ht="15.75" x14ac:dyDescent="0.25">
      <c r="A5" s="322"/>
      <c r="B5" s="323"/>
      <c r="C5" s="324"/>
      <c r="D5" s="325"/>
      <c r="E5" s="326"/>
      <c r="F5" s="324" t="s">
        <v>594</v>
      </c>
      <c r="G5" s="324"/>
      <c r="H5" s="324"/>
      <c r="I5" s="324"/>
      <c r="J5" s="324"/>
      <c r="K5" s="325"/>
      <c r="L5" s="326"/>
      <c r="M5" s="327" t="s">
        <v>594</v>
      </c>
      <c r="N5" s="327"/>
      <c r="O5" s="327"/>
      <c r="P5" s="327"/>
      <c r="Q5" s="327"/>
      <c r="R5" s="325"/>
    </row>
    <row r="6" spans="1:26" ht="15.75" x14ac:dyDescent="0.25">
      <c r="A6" s="322"/>
      <c r="B6" s="328"/>
      <c r="C6" s="329"/>
      <c r="D6" s="325"/>
      <c r="E6" s="326"/>
      <c r="F6" s="329" t="s">
        <v>34</v>
      </c>
      <c r="G6" s="329"/>
      <c r="H6" s="329"/>
      <c r="I6" s="329"/>
      <c r="J6" s="329"/>
      <c r="K6" s="325"/>
      <c r="L6" s="326"/>
      <c r="M6" s="330" t="s">
        <v>34</v>
      </c>
      <c r="N6" s="330"/>
      <c r="O6" s="330"/>
      <c r="P6" s="330"/>
      <c r="Q6" s="330"/>
      <c r="R6" s="325"/>
    </row>
    <row r="7" spans="1:26" ht="17.25" x14ac:dyDescent="0.25">
      <c r="A7" s="322"/>
      <c r="B7" s="331" t="s">
        <v>22</v>
      </c>
      <c r="C7" s="332" t="s">
        <v>23</v>
      </c>
      <c r="D7" s="325"/>
      <c r="E7" s="323"/>
      <c r="F7" s="332" t="s">
        <v>23</v>
      </c>
      <c r="G7" s="333"/>
      <c r="H7" s="333"/>
      <c r="I7" s="333"/>
      <c r="J7" s="333"/>
      <c r="K7" s="325"/>
      <c r="L7" s="323"/>
      <c r="M7" s="334" t="s">
        <v>23</v>
      </c>
      <c r="N7" s="335"/>
      <c r="O7" s="335"/>
      <c r="P7" s="335"/>
      <c r="Q7" s="335"/>
      <c r="R7" s="325"/>
    </row>
    <row r="8" spans="1:26" x14ac:dyDescent="0.25">
      <c r="A8" s="322" t="s">
        <v>68</v>
      </c>
      <c r="B8" s="336" t="s">
        <v>596</v>
      </c>
      <c r="C8" s="337">
        <f>IF(F8="-","",IF($C$1=$T$1,(F8*$C$2),IF($C$1=$T$2,(M8*$C$2))))</f>
        <v>94.29</v>
      </c>
      <c r="D8" s="325"/>
      <c r="E8" s="323"/>
      <c r="F8" s="338">
        <f>'U.S. 2020 Pricing - 05.03.2021'!D6</f>
        <v>94.29</v>
      </c>
      <c r="G8" s="339"/>
      <c r="H8" s="339"/>
      <c r="I8" s="339"/>
      <c r="J8" s="339"/>
      <c r="K8" s="325"/>
      <c r="L8" s="323"/>
      <c r="M8" s="340">
        <f>'CAN Price Matrix - 05.03.2021'!D6</f>
        <v>126.73</v>
      </c>
      <c r="N8" s="341"/>
      <c r="O8" s="341"/>
      <c r="P8" s="341"/>
      <c r="Q8" s="341"/>
      <c r="R8" s="325"/>
    </row>
    <row r="9" spans="1:26" x14ac:dyDescent="0.25">
      <c r="A9" s="322" t="s">
        <v>69</v>
      </c>
      <c r="B9" s="336" t="s">
        <v>597</v>
      </c>
      <c r="C9" s="337">
        <f t="shared" ref="C9:C15" si="0">IF(F9="-","",IF($C$1=$T$1,(F9*$C$2),IF($C$1=$T$2,(M9*$C$2))))</f>
        <v>47.14</v>
      </c>
      <c r="D9" s="325"/>
      <c r="E9" s="323"/>
      <c r="F9" s="338">
        <f>'U.S. 2020 Pricing - 05.03.2021'!D7</f>
        <v>47.14</v>
      </c>
      <c r="G9" s="339"/>
      <c r="H9" s="339"/>
      <c r="I9" s="339"/>
      <c r="J9" s="339"/>
      <c r="K9" s="325"/>
      <c r="L9" s="323"/>
      <c r="M9" s="340">
        <f>'CAN Price Matrix - 05.03.2021'!D7</f>
        <v>63.37</v>
      </c>
      <c r="N9" s="341"/>
      <c r="O9" s="341"/>
      <c r="P9" s="341"/>
      <c r="Q9" s="341"/>
      <c r="R9" s="325"/>
    </row>
    <row r="10" spans="1:26" x14ac:dyDescent="0.25">
      <c r="A10" s="322" t="s">
        <v>70</v>
      </c>
      <c r="B10" s="336" t="s">
        <v>44</v>
      </c>
      <c r="C10" s="337">
        <f t="shared" si="0"/>
        <v>26.77</v>
      </c>
      <c r="D10" s="325"/>
      <c r="E10" s="323"/>
      <c r="F10" s="338">
        <f>'U.S. 2020 Pricing - 05.03.2021'!D8</f>
        <v>26.77</v>
      </c>
      <c r="G10" s="339"/>
      <c r="H10" s="339"/>
      <c r="I10" s="339"/>
      <c r="J10" s="339"/>
      <c r="K10" s="325"/>
      <c r="L10" s="323"/>
      <c r="M10" s="340">
        <f>'CAN Price Matrix - 05.03.2021'!D8</f>
        <v>35.99</v>
      </c>
      <c r="N10" s="341"/>
      <c r="O10" s="341"/>
      <c r="P10" s="341"/>
      <c r="Q10" s="341"/>
      <c r="R10" s="325"/>
    </row>
    <row r="11" spans="1:26" x14ac:dyDescent="0.25">
      <c r="A11" s="322" t="s">
        <v>71</v>
      </c>
      <c r="B11" s="336" t="s">
        <v>12</v>
      </c>
      <c r="C11" s="337">
        <f t="shared" si="0"/>
        <v>21.71</v>
      </c>
      <c r="D11" s="325"/>
      <c r="E11" s="323"/>
      <c r="F11" s="338">
        <f>'U.S. 2020 Pricing - 05.03.2021'!D9</f>
        <v>21.71</v>
      </c>
      <c r="G11" s="339"/>
      <c r="H11" s="339"/>
      <c r="I11" s="339"/>
      <c r="J11" s="339"/>
      <c r="K11" s="325"/>
      <c r="L11" s="323"/>
      <c r="M11" s="340">
        <f>'CAN Price Matrix - 05.03.2021'!D9</f>
        <v>29.19</v>
      </c>
      <c r="N11" s="341"/>
      <c r="O11" s="341"/>
      <c r="P11" s="341"/>
      <c r="Q11" s="341"/>
      <c r="R11" s="325"/>
    </row>
    <row r="12" spans="1:26" x14ac:dyDescent="0.25">
      <c r="A12" s="322" t="s">
        <v>72</v>
      </c>
      <c r="B12" s="336" t="s">
        <v>14</v>
      </c>
      <c r="C12" s="337">
        <f>IF(F12="-","",IF($C$1=$T$1,(F12*$C$2),IF($C$1=$T$2,(M12*$C$2))))</f>
        <v>21.6</v>
      </c>
      <c r="D12" s="325"/>
      <c r="E12" s="323"/>
      <c r="F12" s="338">
        <f>'U.S. 2020 Pricing - 05.03.2021'!D10</f>
        <v>21.6</v>
      </c>
      <c r="G12" s="339"/>
      <c r="H12" s="339"/>
      <c r="I12" s="339"/>
      <c r="J12" s="339"/>
      <c r="K12" s="325"/>
      <c r="L12" s="323"/>
      <c r="M12" s="340">
        <f>'CAN Price Matrix - 05.03.2021'!D10</f>
        <v>29.04</v>
      </c>
      <c r="N12" s="341"/>
      <c r="O12" s="341"/>
      <c r="P12" s="341"/>
      <c r="Q12" s="341"/>
      <c r="R12" s="325"/>
    </row>
    <row r="13" spans="1:26" x14ac:dyDescent="0.25">
      <c r="A13" s="322" t="s">
        <v>73</v>
      </c>
      <c r="B13" s="336" t="s">
        <v>15</v>
      </c>
      <c r="C13" s="337">
        <f t="shared" si="0"/>
        <v>20.37</v>
      </c>
      <c r="D13" s="325"/>
      <c r="E13" s="323"/>
      <c r="F13" s="338">
        <f>'U.S. 2020 Pricing - 05.03.2021'!D11</f>
        <v>20.37</v>
      </c>
      <c r="G13" s="339"/>
      <c r="H13" s="339"/>
      <c r="I13" s="339"/>
      <c r="J13" s="339"/>
      <c r="K13" s="325"/>
      <c r="L13" s="323"/>
      <c r="M13" s="340">
        <f>'CAN Price Matrix - 05.03.2021'!D11</f>
        <v>27.38</v>
      </c>
      <c r="N13" s="341"/>
      <c r="O13" s="341"/>
      <c r="P13" s="341"/>
      <c r="Q13" s="341"/>
      <c r="R13" s="325"/>
    </row>
    <row r="14" spans="1:26" x14ac:dyDescent="0.25">
      <c r="A14" s="322" t="s">
        <v>74</v>
      </c>
      <c r="B14" s="336" t="s">
        <v>16</v>
      </c>
      <c r="C14" s="337">
        <f t="shared" si="0"/>
        <v>19.2</v>
      </c>
      <c r="D14" s="325"/>
      <c r="E14" s="323"/>
      <c r="F14" s="338">
        <f>'U.S. 2020 Pricing - 05.03.2021'!D12</f>
        <v>19.2</v>
      </c>
      <c r="G14" s="339"/>
      <c r="H14" s="339"/>
      <c r="I14" s="339"/>
      <c r="J14" s="339"/>
      <c r="K14" s="325"/>
      <c r="L14" s="323"/>
      <c r="M14" s="340">
        <f>'CAN Price Matrix - 05.03.2021'!D12</f>
        <v>25.81</v>
      </c>
      <c r="N14" s="341"/>
      <c r="O14" s="341"/>
      <c r="P14" s="341"/>
      <c r="Q14" s="341"/>
      <c r="R14" s="325"/>
    </row>
    <row r="15" spans="1:26" x14ac:dyDescent="0.25">
      <c r="A15" s="322" t="s">
        <v>75</v>
      </c>
      <c r="B15" s="336" t="s">
        <v>17</v>
      </c>
      <c r="C15" s="337">
        <f t="shared" si="0"/>
        <v>17.97</v>
      </c>
      <c r="D15" s="325"/>
      <c r="E15" s="323"/>
      <c r="F15" s="338">
        <f>'U.S. 2020 Pricing - 05.03.2021'!D13</f>
        <v>17.97</v>
      </c>
      <c r="G15" s="339"/>
      <c r="H15" s="339"/>
      <c r="I15" s="339"/>
      <c r="J15" s="339"/>
      <c r="K15" s="325"/>
      <c r="L15" s="323"/>
      <c r="M15" s="340">
        <f>'CAN Price Matrix - 05.03.2021'!D13</f>
        <v>24.16</v>
      </c>
      <c r="N15" s="341"/>
      <c r="O15" s="341"/>
      <c r="P15" s="341"/>
      <c r="Q15" s="341"/>
      <c r="R15" s="325"/>
    </row>
    <row r="16" spans="1:26" x14ac:dyDescent="0.25">
      <c r="A16" s="322" t="s">
        <v>76</v>
      </c>
      <c r="B16" s="336" t="s">
        <v>18</v>
      </c>
      <c r="C16" s="337">
        <f>IF(F16="-","",IF($C$1=$T$1,(F16*$C$2),IF($C$1=$T$2,(M16*$C$2))))</f>
        <v>0</v>
      </c>
      <c r="D16" s="325"/>
      <c r="E16" s="323"/>
      <c r="F16" s="338">
        <f>'U.S. 2020 Pricing - 05.03.2021'!D14</f>
        <v>0</v>
      </c>
      <c r="G16" s="339"/>
      <c r="H16" s="339"/>
      <c r="I16" s="339"/>
      <c r="J16" s="339"/>
      <c r="K16" s="325"/>
      <c r="L16" s="323"/>
      <c r="M16" s="340">
        <f>'CAN Price Matrix - 05.03.2021'!D14</f>
        <v>0</v>
      </c>
      <c r="N16" s="341"/>
      <c r="O16" s="341"/>
      <c r="P16" s="341"/>
      <c r="Q16" s="341"/>
      <c r="R16" s="325"/>
    </row>
    <row r="17" spans="1:18" ht="15.75" x14ac:dyDescent="0.25">
      <c r="A17" s="322"/>
      <c r="B17" s="323"/>
      <c r="C17" s="324"/>
      <c r="D17" s="325"/>
      <c r="E17" s="326"/>
      <c r="F17" s="324" t="s">
        <v>588</v>
      </c>
      <c r="G17" s="324"/>
      <c r="H17" s="324"/>
      <c r="I17" s="324"/>
      <c r="J17" s="324" t="s">
        <v>765</v>
      </c>
      <c r="K17" s="325"/>
      <c r="L17" s="326"/>
      <c r="M17" s="327" t="s">
        <v>588</v>
      </c>
      <c r="N17" s="327"/>
      <c r="O17" s="327"/>
      <c r="P17" s="327"/>
      <c r="Q17" s="327" t="s">
        <v>994</v>
      </c>
      <c r="R17" s="325"/>
    </row>
    <row r="18" spans="1:18" ht="15.75" x14ac:dyDescent="0.25">
      <c r="A18" s="322"/>
      <c r="B18" s="328"/>
      <c r="C18" s="329"/>
      <c r="D18" s="325"/>
      <c r="E18" s="326"/>
      <c r="F18" s="329" t="s">
        <v>34</v>
      </c>
      <c r="G18" s="329"/>
      <c r="H18" s="329"/>
      <c r="I18" s="329"/>
      <c r="J18" s="329" t="s">
        <v>34</v>
      </c>
      <c r="K18" s="325"/>
      <c r="L18" s="326"/>
      <c r="M18" s="330" t="s">
        <v>34</v>
      </c>
      <c r="N18" s="330"/>
      <c r="O18" s="330"/>
      <c r="P18" s="330"/>
      <c r="Q18" s="330" t="s">
        <v>34</v>
      </c>
      <c r="R18" s="325"/>
    </row>
    <row r="19" spans="1:18" ht="17.25" x14ac:dyDescent="0.25">
      <c r="A19" s="322"/>
      <c r="B19" s="331" t="s">
        <v>22</v>
      </c>
      <c r="C19" s="332" t="s">
        <v>23</v>
      </c>
      <c r="D19" s="325"/>
      <c r="E19" s="323"/>
      <c r="F19" s="332" t="s">
        <v>23</v>
      </c>
      <c r="G19" s="333"/>
      <c r="H19" s="333"/>
      <c r="I19" s="333"/>
      <c r="J19" s="332" t="s">
        <v>23</v>
      </c>
      <c r="K19" s="325"/>
      <c r="L19" s="323"/>
      <c r="M19" s="334" t="s">
        <v>23</v>
      </c>
      <c r="N19" s="335"/>
      <c r="O19" s="335"/>
      <c r="P19" s="335"/>
      <c r="Q19" s="334" t="s">
        <v>23</v>
      </c>
      <c r="R19" s="325"/>
    </row>
    <row r="20" spans="1:18" x14ac:dyDescent="0.25">
      <c r="A20" s="322" t="s">
        <v>77</v>
      </c>
      <c r="B20" s="336" t="s">
        <v>596</v>
      </c>
      <c r="C20" s="337">
        <f>IF(F20="-","",IF($C$1=$T$1,(F20*$C$2),IF($C$1=$T$2,(M20*$C$2))))</f>
        <v>104.88</v>
      </c>
      <c r="D20" s="325"/>
      <c r="E20" s="323"/>
      <c r="F20" s="338">
        <f>'U.S. 2020 Pricing - 05.03.2021'!D24</f>
        <v>104.88</v>
      </c>
      <c r="G20" s="339"/>
      <c r="H20" s="339"/>
      <c r="I20" s="339"/>
      <c r="J20" s="338">
        <f>'U.S. 2020 Pricing - 05.03.2021'!J24</f>
        <v>105.13</v>
      </c>
      <c r="K20" s="325"/>
      <c r="L20" s="323"/>
      <c r="M20" s="340">
        <f>'CAN Price Matrix - 05.03.2021'!D24</f>
        <v>140.99</v>
      </c>
      <c r="N20" s="341"/>
      <c r="O20" s="341"/>
      <c r="P20" s="341"/>
      <c r="Q20" s="340">
        <f>'CAN Price Matrix - 05.03.2021'!J24</f>
        <v>141.32</v>
      </c>
      <c r="R20" s="325"/>
    </row>
    <row r="21" spans="1:18" x14ac:dyDescent="0.25">
      <c r="A21" s="322" t="s">
        <v>78</v>
      </c>
      <c r="B21" s="336" t="s">
        <v>597</v>
      </c>
      <c r="C21" s="337">
        <f t="shared" ref="C21:C28" si="1">IF(F21="-","",IF($C$1=$T$1,(F21*$C$2),IF($C$1=$T$2,(M21*$C$2))))</f>
        <v>52.44</v>
      </c>
      <c r="D21" s="325"/>
      <c r="E21" s="323"/>
      <c r="F21" s="338">
        <f>'U.S. 2020 Pricing - 05.03.2021'!D25</f>
        <v>52.44</v>
      </c>
      <c r="G21" s="339"/>
      <c r="H21" s="339"/>
      <c r="I21" s="339"/>
      <c r="J21" s="338">
        <f>'U.S. 2020 Pricing - 05.03.2021'!J25</f>
        <v>52.69</v>
      </c>
      <c r="K21" s="325"/>
      <c r="L21" s="323"/>
      <c r="M21" s="340">
        <f>'CAN Price Matrix - 05.03.2021'!D25</f>
        <v>70.489999999999995</v>
      </c>
      <c r="N21" s="341"/>
      <c r="O21" s="341"/>
      <c r="P21" s="341"/>
      <c r="Q21" s="340">
        <f>'CAN Price Matrix - 05.03.2021'!J25</f>
        <v>70.819999999999993</v>
      </c>
      <c r="R21" s="325"/>
    </row>
    <row r="22" spans="1:18" x14ac:dyDescent="0.25">
      <c r="A22" s="322" t="s">
        <v>79</v>
      </c>
      <c r="B22" s="336" t="s">
        <v>44</v>
      </c>
      <c r="C22" s="337">
        <f t="shared" si="1"/>
        <v>29.99</v>
      </c>
      <c r="D22" s="325"/>
      <c r="E22" s="323"/>
      <c r="F22" s="338">
        <f>'U.S. 2020 Pricing - 05.03.2021'!D26</f>
        <v>29.99</v>
      </c>
      <c r="G22" s="339"/>
      <c r="H22" s="339"/>
      <c r="I22" s="339"/>
      <c r="J22" s="338">
        <f>'U.S. 2020 Pricing - 05.03.2021'!J26</f>
        <v>30.24</v>
      </c>
      <c r="K22" s="325"/>
      <c r="L22" s="323"/>
      <c r="M22" s="340">
        <f>'CAN Price Matrix - 05.03.2021'!D26</f>
        <v>40.299999999999997</v>
      </c>
      <c r="N22" s="341"/>
      <c r="O22" s="341"/>
      <c r="P22" s="341"/>
      <c r="Q22" s="340">
        <f>'CAN Price Matrix - 05.03.2021'!J26</f>
        <v>40.630000000000003</v>
      </c>
      <c r="R22" s="325"/>
    </row>
    <row r="23" spans="1:18" x14ac:dyDescent="0.25">
      <c r="A23" s="322" t="s">
        <v>80</v>
      </c>
      <c r="B23" s="336" t="s">
        <v>12</v>
      </c>
      <c r="C23" s="337">
        <f t="shared" si="1"/>
        <v>24.33</v>
      </c>
      <c r="D23" s="325"/>
      <c r="E23" s="323"/>
      <c r="F23" s="338">
        <f>'U.S. 2020 Pricing - 05.03.2021'!D27</f>
        <v>24.33</v>
      </c>
      <c r="G23" s="339"/>
      <c r="H23" s="339"/>
      <c r="I23" s="339"/>
      <c r="J23" s="338">
        <f>'U.S. 2020 Pricing - 05.03.2021'!J27</f>
        <v>24.58</v>
      </c>
      <c r="K23" s="325"/>
      <c r="L23" s="323"/>
      <c r="M23" s="340">
        <f>'CAN Price Matrix - 05.03.2021'!D27</f>
        <v>32.69</v>
      </c>
      <c r="N23" s="341"/>
      <c r="O23" s="341"/>
      <c r="P23" s="341"/>
      <c r="Q23" s="340">
        <f>'CAN Price Matrix - 05.03.2021'!J27</f>
        <v>33.020000000000003</v>
      </c>
      <c r="R23" s="325"/>
    </row>
    <row r="24" spans="1:18" x14ac:dyDescent="0.25">
      <c r="A24" s="322" t="s">
        <v>81</v>
      </c>
      <c r="B24" s="336" t="s">
        <v>14</v>
      </c>
      <c r="C24" s="337">
        <f t="shared" si="1"/>
        <v>24.18</v>
      </c>
      <c r="D24" s="325"/>
      <c r="E24" s="323"/>
      <c r="F24" s="338">
        <f>'U.S. 2020 Pricing - 05.03.2021'!D28</f>
        <v>24.18</v>
      </c>
      <c r="G24" s="339"/>
      <c r="H24" s="339"/>
      <c r="I24" s="339"/>
      <c r="J24" s="338">
        <f>'U.S. 2020 Pricing - 05.03.2021'!J28</f>
        <v>24.43</v>
      </c>
      <c r="K24" s="325"/>
      <c r="L24" s="323"/>
      <c r="M24" s="340">
        <f>'CAN Price Matrix - 05.03.2021'!D28</f>
        <v>32.520000000000003</v>
      </c>
      <c r="N24" s="341"/>
      <c r="O24" s="341"/>
      <c r="P24" s="341"/>
      <c r="Q24" s="340">
        <f>'CAN Price Matrix - 05.03.2021'!J28</f>
        <v>32.85</v>
      </c>
      <c r="R24" s="325"/>
    </row>
    <row r="25" spans="1:18" x14ac:dyDescent="0.25">
      <c r="A25" s="322" t="s">
        <v>82</v>
      </c>
      <c r="B25" s="336" t="s">
        <v>15</v>
      </c>
      <c r="C25" s="337">
        <f t="shared" si="1"/>
        <v>22.82</v>
      </c>
      <c r="D25" s="325"/>
      <c r="E25" s="323"/>
      <c r="F25" s="338">
        <f>'U.S. 2020 Pricing - 05.03.2021'!D29</f>
        <v>22.82</v>
      </c>
      <c r="G25" s="339"/>
      <c r="H25" s="339"/>
      <c r="I25" s="339"/>
      <c r="J25" s="338">
        <f>'U.S. 2020 Pricing - 05.03.2021'!J29</f>
        <v>23.07</v>
      </c>
      <c r="K25" s="325"/>
      <c r="L25" s="323"/>
      <c r="M25" s="340">
        <f>'CAN Price Matrix - 05.03.2021'!D29</f>
        <v>30.67</v>
      </c>
      <c r="N25" s="341"/>
      <c r="O25" s="341"/>
      <c r="P25" s="341"/>
      <c r="Q25" s="340">
        <f>'CAN Price Matrix - 05.03.2021'!J29</f>
        <v>31</v>
      </c>
      <c r="R25" s="325"/>
    </row>
    <row r="26" spans="1:18" x14ac:dyDescent="0.25">
      <c r="A26" s="322" t="s">
        <v>83</v>
      </c>
      <c r="B26" s="336" t="s">
        <v>16</v>
      </c>
      <c r="C26" s="337">
        <f t="shared" si="1"/>
        <v>21.52</v>
      </c>
      <c r="D26" s="325"/>
      <c r="E26" s="323"/>
      <c r="F26" s="338">
        <f>'U.S. 2020 Pricing - 05.03.2021'!D30</f>
        <v>21.52</v>
      </c>
      <c r="G26" s="339"/>
      <c r="H26" s="339"/>
      <c r="I26" s="339"/>
      <c r="J26" s="338">
        <f>'U.S. 2020 Pricing - 05.03.2021'!J30</f>
        <v>21.77</v>
      </c>
      <c r="K26" s="325"/>
      <c r="L26" s="323"/>
      <c r="M26" s="340">
        <f>'CAN Price Matrix - 05.03.2021'!D30</f>
        <v>28.91</v>
      </c>
      <c r="N26" s="341"/>
      <c r="O26" s="341"/>
      <c r="P26" s="341"/>
      <c r="Q26" s="340">
        <f>'CAN Price Matrix - 05.03.2021'!J30</f>
        <v>29.24</v>
      </c>
      <c r="R26" s="325"/>
    </row>
    <row r="27" spans="1:18" x14ac:dyDescent="0.25">
      <c r="A27" s="322" t="s">
        <v>84</v>
      </c>
      <c r="B27" s="336" t="s">
        <v>17</v>
      </c>
      <c r="C27" s="337">
        <f t="shared" si="1"/>
        <v>20.13</v>
      </c>
      <c r="D27" s="325"/>
      <c r="E27" s="323"/>
      <c r="F27" s="338">
        <f>'U.S. 2020 Pricing - 05.03.2021'!D31</f>
        <v>20.13</v>
      </c>
      <c r="G27" s="339"/>
      <c r="H27" s="339"/>
      <c r="I27" s="339"/>
      <c r="J27" s="338">
        <f>'U.S. 2020 Pricing - 05.03.2021'!J31</f>
        <v>20.38</v>
      </c>
      <c r="K27" s="325"/>
      <c r="L27" s="323"/>
      <c r="M27" s="340">
        <f>'CAN Price Matrix - 05.03.2021'!D31</f>
        <v>27.06</v>
      </c>
      <c r="N27" s="341"/>
      <c r="O27" s="341"/>
      <c r="P27" s="341"/>
      <c r="Q27" s="340">
        <f>'CAN Price Matrix - 05.03.2021'!J31</f>
        <v>27.39</v>
      </c>
      <c r="R27" s="325"/>
    </row>
    <row r="28" spans="1:18" x14ac:dyDescent="0.25">
      <c r="A28" s="322" t="s">
        <v>85</v>
      </c>
      <c r="B28" s="336" t="s">
        <v>18</v>
      </c>
      <c r="C28" s="337">
        <f t="shared" si="1"/>
        <v>0</v>
      </c>
      <c r="D28" s="325"/>
      <c r="E28" s="323"/>
      <c r="F28" s="338">
        <f>'U.S. 2020 Pricing - 05.03.2021'!D32</f>
        <v>0</v>
      </c>
      <c r="G28" s="339"/>
      <c r="H28" s="339"/>
      <c r="I28" s="339"/>
      <c r="J28" s="338">
        <f>'U.S. 2020 Pricing - 05.03.2021'!J32</f>
        <v>0</v>
      </c>
      <c r="K28" s="325"/>
      <c r="L28" s="323"/>
      <c r="M28" s="340">
        <f>'CAN Price Matrix - 05.03.2021'!D32</f>
        <v>0</v>
      </c>
      <c r="N28" s="341"/>
      <c r="O28" s="341"/>
      <c r="P28" s="341"/>
      <c r="Q28" s="340">
        <f>'CAN Price Matrix - 05.03.2021'!J32</f>
        <v>0</v>
      </c>
      <c r="R28" s="325"/>
    </row>
    <row r="29" spans="1:18" ht="17.25" x14ac:dyDescent="0.25">
      <c r="A29" s="322"/>
      <c r="B29" s="331" t="s">
        <v>22</v>
      </c>
      <c r="C29" s="332" t="s">
        <v>23</v>
      </c>
      <c r="D29" s="325"/>
      <c r="E29" s="323"/>
      <c r="F29" s="323"/>
      <c r="G29" s="323"/>
      <c r="H29" s="323"/>
      <c r="I29" s="323"/>
      <c r="J29" s="333"/>
      <c r="K29" s="325"/>
      <c r="L29" s="323"/>
      <c r="M29" s="342"/>
      <c r="N29" s="342"/>
      <c r="O29" s="342"/>
      <c r="P29" s="342"/>
      <c r="Q29" s="335"/>
      <c r="R29" s="325"/>
    </row>
    <row r="30" spans="1:18" x14ac:dyDescent="0.25">
      <c r="A30" s="322" t="s">
        <v>257</v>
      </c>
      <c r="B30" s="336" t="s">
        <v>596</v>
      </c>
      <c r="C30" s="337">
        <f>IF(J20="-","",IF($C$1=$T$1,(J20*$C$2),IF($C$1=$T$2,(Q20*$C$2))))</f>
        <v>105.13</v>
      </c>
      <c r="D30" s="325"/>
      <c r="E30" s="323"/>
      <c r="F30" s="323"/>
      <c r="G30" s="323"/>
      <c r="H30" s="323"/>
      <c r="I30" s="323"/>
      <c r="J30" s="339"/>
      <c r="K30" s="325"/>
      <c r="L30" s="323"/>
      <c r="M30" s="342"/>
      <c r="N30" s="342"/>
      <c r="O30" s="342"/>
      <c r="P30" s="342"/>
      <c r="Q30" s="341"/>
      <c r="R30" s="325"/>
    </row>
    <row r="31" spans="1:18" x14ac:dyDescent="0.25">
      <c r="A31" s="322" t="s">
        <v>258</v>
      </c>
      <c r="B31" s="336" t="s">
        <v>597</v>
      </c>
      <c r="C31" s="337">
        <f t="shared" ref="C31:C37" si="2">IF(J21="-","",IF($C$1=$T$1,(J21*$C$2),IF($C$1=$T$2,(Q21*$C$2))))</f>
        <v>52.69</v>
      </c>
      <c r="D31" s="325"/>
      <c r="E31" s="323"/>
      <c r="F31" s="323"/>
      <c r="G31" s="323"/>
      <c r="H31" s="323"/>
      <c r="I31" s="323"/>
      <c r="J31" s="339"/>
      <c r="K31" s="325"/>
      <c r="L31" s="323"/>
      <c r="M31" s="342"/>
      <c r="N31" s="342"/>
      <c r="O31" s="342"/>
      <c r="P31" s="342"/>
      <c r="Q31" s="341"/>
      <c r="R31" s="325"/>
    </row>
    <row r="32" spans="1:18" x14ac:dyDescent="0.25">
      <c r="A32" s="322" t="s">
        <v>259</v>
      </c>
      <c r="B32" s="336" t="s">
        <v>44</v>
      </c>
      <c r="C32" s="337">
        <f t="shared" si="2"/>
        <v>30.24</v>
      </c>
      <c r="D32" s="325"/>
      <c r="E32" s="323"/>
      <c r="F32" s="323"/>
      <c r="G32" s="323"/>
      <c r="H32" s="323"/>
      <c r="I32" s="323"/>
      <c r="J32" s="339"/>
      <c r="K32" s="325"/>
      <c r="L32" s="323"/>
      <c r="M32" s="342"/>
      <c r="N32" s="342"/>
      <c r="O32" s="342"/>
      <c r="P32" s="342"/>
      <c r="Q32" s="341"/>
      <c r="R32" s="325"/>
    </row>
    <row r="33" spans="1:18" x14ac:dyDescent="0.25">
      <c r="A33" s="322" t="s">
        <v>260</v>
      </c>
      <c r="B33" s="336" t="s">
        <v>12</v>
      </c>
      <c r="C33" s="337">
        <f t="shared" si="2"/>
        <v>24.58</v>
      </c>
      <c r="D33" s="325"/>
      <c r="E33" s="323"/>
      <c r="F33" s="323"/>
      <c r="G33" s="323"/>
      <c r="H33" s="323"/>
      <c r="I33" s="323"/>
      <c r="J33" s="339"/>
      <c r="K33" s="325"/>
      <c r="L33" s="323"/>
      <c r="M33" s="342"/>
      <c r="N33" s="342"/>
      <c r="O33" s="342"/>
      <c r="P33" s="342"/>
      <c r="Q33" s="341"/>
      <c r="R33" s="325"/>
    </row>
    <row r="34" spans="1:18" x14ac:dyDescent="0.25">
      <c r="A34" s="322" t="s">
        <v>261</v>
      </c>
      <c r="B34" s="336" t="s">
        <v>14</v>
      </c>
      <c r="C34" s="337">
        <f>IF(J24="-","",IF($C$1=$T$1,(J24*$C$2),IF($C$1=$T$2,(Q24*$C$2))))</f>
        <v>24.43</v>
      </c>
      <c r="D34" s="325"/>
      <c r="E34" s="323"/>
      <c r="F34" s="323"/>
      <c r="G34" s="323"/>
      <c r="H34" s="323"/>
      <c r="I34" s="323"/>
      <c r="J34" s="339"/>
      <c r="K34" s="325"/>
      <c r="L34" s="323"/>
      <c r="M34" s="342"/>
      <c r="N34" s="342"/>
      <c r="O34" s="342"/>
      <c r="P34" s="342"/>
      <c r="Q34" s="341"/>
      <c r="R34" s="325"/>
    </row>
    <row r="35" spans="1:18" x14ac:dyDescent="0.25">
      <c r="A35" s="322" t="s">
        <v>262</v>
      </c>
      <c r="B35" s="336" t="s">
        <v>15</v>
      </c>
      <c r="C35" s="337">
        <f t="shared" si="2"/>
        <v>23.07</v>
      </c>
      <c r="D35" s="325"/>
      <c r="E35" s="323"/>
      <c r="F35" s="323"/>
      <c r="G35" s="323"/>
      <c r="H35" s="323"/>
      <c r="I35" s="323"/>
      <c r="J35" s="339"/>
      <c r="K35" s="325"/>
      <c r="L35" s="323"/>
      <c r="M35" s="342"/>
      <c r="N35" s="342"/>
      <c r="O35" s="342"/>
      <c r="P35" s="342"/>
      <c r="Q35" s="341"/>
      <c r="R35" s="325"/>
    </row>
    <row r="36" spans="1:18" x14ac:dyDescent="0.25">
      <c r="A36" s="322" t="s">
        <v>263</v>
      </c>
      <c r="B36" s="336" t="s">
        <v>16</v>
      </c>
      <c r="C36" s="337">
        <f t="shared" si="2"/>
        <v>21.77</v>
      </c>
      <c r="D36" s="325"/>
      <c r="E36" s="323"/>
      <c r="F36" s="323"/>
      <c r="G36" s="323"/>
      <c r="H36" s="323"/>
      <c r="I36" s="323"/>
      <c r="J36" s="339"/>
      <c r="K36" s="325"/>
      <c r="L36" s="323"/>
      <c r="M36" s="342"/>
      <c r="N36" s="342"/>
      <c r="O36" s="342"/>
      <c r="P36" s="342"/>
      <c r="Q36" s="341"/>
      <c r="R36" s="325"/>
    </row>
    <row r="37" spans="1:18" x14ac:dyDescent="0.25">
      <c r="A37" s="322" t="s">
        <v>264</v>
      </c>
      <c r="B37" s="336" t="s">
        <v>17</v>
      </c>
      <c r="C37" s="337">
        <f t="shared" si="2"/>
        <v>20.38</v>
      </c>
      <c r="D37" s="325"/>
      <c r="E37" s="323"/>
      <c r="F37" s="323"/>
      <c r="G37" s="323"/>
      <c r="H37" s="323"/>
      <c r="I37" s="323"/>
      <c r="J37" s="339"/>
      <c r="K37" s="325"/>
      <c r="L37" s="323"/>
      <c r="M37" s="342"/>
      <c r="N37" s="342"/>
      <c r="O37" s="342"/>
      <c r="P37" s="342"/>
      <c r="Q37" s="341"/>
      <c r="R37" s="325"/>
    </row>
    <row r="38" spans="1:18" x14ac:dyDescent="0.25">
      <c r="A38" s="322" t="s">
        <v>265</v>
      </c>
      <c r="B38" s="336" t="s">
        <v>18</v>
      </c>
      <c r="C38" s="337">
        <f>IF(J28="-","",IF($C$1=$T$1,(J28*$C$2),IF($C$1=$T$2,(Q28*$C$2))))</f>
        <v>0</v>
      </c>
      <c r="D38" s="325"/>
      <c r="E38" s="323"/>
      <c r="F38" s="323"/>
      <c r="G38" s="323"/>
      <c r="H38" s="323"/>
      <c r="I38" s="323"/>
      <c r="J38" s="339"/>
      <c r="K38" s="325"/>
      <c r="L38" s="323"/>
      <c r="M38" s="342"/>
      <c r="N38" s="342"/>
      <c r="O38" s="342"/>
      <c r="P38" s="342"/>
      <c r="Q38" s="341"/>
      <c r="R38" s="325"/>
    </row>
    <row r="39" spans="1:18" ht="15.75" x14ac:dyDescent="0.25">
      <c r="A39" s="322"/>
      <c r="B39" s="343"/>
      <c r="C39" s="324"/>
      <c r="D39" s="325"/>
      <c r="E39" s="326"/>
      <c r="F39" s="324" t="s">
        <v>592</v>
      </c>
      <c r="G39" s="324"/>
      <c r="H39" s="324"/>
      <c r="I39" s="324"/>
      <c r="J39" s="324"/>
      <c r="K39" s="325"/>
      <c r="L39" s="326"/>
      <c r="M39" s="327" t="s">
        <v>592</v>
      </c>
      <c r="N39" s="327"/>
      <c r="O39" s="327"/>
      <c r="P39" s="327"/>
      <c r="Q39" s="327"/>
      <c r="R39" s="325"/>
    </row>
    <row r="40" spans="1:18" ht="15.75" x14ac:dyDescent="0.25">
      <c r="A40" s="322"/>
      <c r="B40" s="344"/>
      <c r="C40" s="329"/>
      <c r="D40" s="325"/>
      <c r="E40" s="326"/>
      <c r="F40" s="329" t="s">
        <v>34</v>
      </c>
      <c r="G40" s="329"/>
      <c r="H40" s="329"/>
      <c r="I40" s="329"/>
      <c r="J40" s="329"/>
      <c r="K40" s="325"/>
      <c r="L40" s="326"/>
      <c r="M40" s="330" t="s">
        <v>34</v>
      </c>
      <c r="N40" s="330"/>
      <c r="O40" s="330"/>
      <c r="P40" s="330"/>
      <c r="Q40" s="330"/>
      <c r="R40" s="325"/>
    </row>
    <row r="41" spans="1:18" ht="17.25" x14ac:dyDescent="0.25">
      <c r="A41" s="322"/>
      <c r="B41" s="331" t="s">
        <v>22</v>
      </c>
      <c r="C41" s="332" t="s">
        <v>23</v>
      </c>
      <c r="D41" s="325"/>
      <c r="E41" s="323"/>
      <c r="F41" s="332" t="s">
        <v>23</v>
      </c>
      <c r="G41" s="333"/>
      <c r="H41" s="333"/>
      <c r="I41" s="333"/>
      <c r="J41" s="333"/>
      <c r="K41" s="325"/>
      <c r="L41" s="323"/>
      <c r="M41" s="334" t="s">
        <v>23</v>
      </c>
      <c r="N41" s="335"/>
      <c r="O41" s="335"/>
      <c r="P41" s="335"/>
      <c r="Q41" s="335"/>
      <c r="R41" s="325"/>
    </row>
    <row r="42" spans="1:18" x14ac:dyDescent="0.25">
      <c r="A42" s="322" t="s">
        <v>374</v>
      </c>
      <c r="B42" s="336" t="s">
        <v>596</v>
      </c>
      <c r="C42" s="337">
        <f>IF(F42="-","",IF($C$1=$T$1,(F42*$C$2),IF($C$1=$T$2,(M42*$C$2))))</f>
        <v>117.28</v>
      </c>
      <c r="D42" s="325"/>
      <c r="E42" s="323"/>
      <c r="F42" s="338">
        <f>'U.S. 2020 Pricing - 05.03.2021'!D42</f>
        <v>117.28</v>
      </c>
      <c r="G42" s="339"/>
      <c r="H42" s="339"/>
      <c r="I42" s="339"/>
      <c r="J42" s="339"/>
      <c r="K42" s="325"/>
      <c r="L42" s="323"/>
      <c r="M42" s="340">
        <f>'CAN Price Matrix - 05.03.2021'!D42</f>
        <v>150.13</v>
      </c>
      <c r="N42" s="341"/>
      <c r="O42" s="341"/>
      <c r="P42" s="341"/>
      <c r="Q42" s="341"/>
      <c r="R42" s="325"/>
    </row>
    <row r="43" spans="1:18" x14ac:dyDescent="0.25">
      <c r="A43" s="322" t="s">
        <v>375</v>
      </c>
      <c r="B43" s="336" t="s">
        <v>597</v>
      </c>
      <c r="C43" s="337">
        <f t="shared" ref="C43:C49" si="3">IF(F43="-","",IF($C$1=$T$1,(F43*$C$2),IF($C$1=$T$2,(M43*$C$2))))</f>
        <v>58.64</v>
      </c>
      <c r="D43" s="325"/>
      <c r="E43" s="323"/>
      <c r="F43" s="338">
        <f>'U.S. 2020 Pricing - 05.03.2021'!D43</f>
        <v>58.64</v>
      </c>
      <c r="G43" s="339"/>
      <c r="H43" s="339"/>
      <c r="I43" s="339"/>
      <c r="J43" s="339"/>
      <c r="K43" s="325"/>
      <c r="L43" s="323"/>
      <c r="M43" s="340">
        <f>'CAN Price Matrix - 05.03.2021'!D43</f>
        <v>75.069999999999993</v>
      </c>
      <c r="N43" s="341"/>
      <c r="O43" s="341"/>
      <c r="P43" s="341"/>
      <c r="Q43" s="341"/>
      <c r="R43" s="325"/>
    </row>
    <row r="44" spans="1:18" x14ac:dyDescent="0.25">
      <c r="A44" s="322" t="s">
        <v>376</v>
      </c>
      <c r="B44" s="336" t="s">
        <v>44</v>
      </c>
      <c r="C44" s="337">
        <f t="shared" si="3"/>
        <v>33.51</v>
      </c>
      <c r="D44" s="325"/>
      <c r="E44" s="323"/>
      <c r="F44" s="338">
        <f>'U.S. 2020 Pricing - 05.03.2021'!D44</f>
        <v>33.51</v>
      </c>
      <c r="G44" s="339"/>
      <c r="H44" s="339"/>
      <c r="I44" s="339"/>
      <c r="J44" s="339"/>
      <c r="K44" s="325"/>
      <c r="L44" s="323"/>
      <c r="M44" s="340">
        <f>'CAN Price Matrix - 05.03.2021'!D44</f>
        <v>42.89</v>
      </c>
      <c r="N44" s="341"/>
      <c r="O44" s="341"/>
      <c r="P44" s="341"/>
      <c r="Q44" s="341"/>
      <c r="R44" s="325"/>
    </row>
    <row r="45" spans="1:18" x14ac:dyDescent="0.25">
      <c r="A45" s="322" t="s">
        <v>377</v>
      </c>
      <c r="B45" s="336" t="s">
        <v>12</v>
      </c>
      <c r="C45" s="337">
        <f t="shared" si="3"/>
        <v>27.85</v>
      </c>
      <c r="D45" s="325"/>
      <c r="E45" s="323"/>
      <c r="F45" s="338">
        <f>'U.S. 2020 Pricing - 05.03.2021'!D45</f>
        <v>27.85</v>
      </c>
      <c r="G45" s="339"/>
      <c r="H45" s="339"/>
      <c r="I45" s="339"/>
      <c r="J45" s="339"/>
      <c r="K45" s="325"/>
      <c r="L45" s="323"/>
      <c r="M45" s="340">
        <f>'CAN Price Matrix - 05.03.2021'!D45</f>
        <v>35.65</v>
      </c>
      <c r="N45" s="341"/>
      <c r="O45" s="341"/>
      <c r="P45" s="341"/>
      <c r="Q45" s="341"/>
      <c r="R45" s="325"/>
    </row>
    <row r="46" spans="1:18" x14ac:dyDescent="0.25">
      <c r="A46" s="322" t="s">
        <v>378</v>
      </c>
      <c r="B46" s="336" t="s">
        <v>14</v>
      </c>
      <c r="C46" s="337">
        <f t="shared" si="3"/>
        <v>27.65</v>
      </c>
      <c r="D46" s="325"/>
      <c r="E46" s="323"/>
      <c r="F46" s="338">
        <f>'U.S. 2020 Pricing - 05.03.2021'!D46</f>
        <v>27.65</v>
      </c>
      <c r="G46" s="339"/>
      <c r="H46" s="339"/>
      <c r="I46" s="339"/>
      <c r="J46" s="339"/>
      <c r="K46" s="325"/>
      <c r="L46" s="323"/>
      <c r="M46" s="340">
        <f>'CAN Price Matrix - 05.03.2021'!D46</f>
        <v>35.39</v>
      </c>
      <c r="N46" s="341"/>
      <c r="O46" s="341"/>
      <c r="P46" s="341"/>
      <c r="Q46" s="341"/>
      <c r="R46" s="325"/>
    </row>
    <row r="47" spans="1:18" x14ac:dyDescent="0.25">
      <c r="A47" s="322" t="s">
        <v>379</v>
      </c>
      <c r="B47" s="336" t="s">
        <v>15</v>
      </c>
      <c r="C47" s="337">
        <f t="shared" si="3"/>
        <v>26.3</v>
      </c>
      <c r="D47" s="325"/>
      <c r="E47" s="323"/>
      <c r="F47" s="338">
        <f>'U.S. 2020 Pricing - 05.03.2021'!D47</f>
        <v>26.3</v>
      </c>
      <c r="G47" s="339"/>
      <c r="H47" s="339"/>
      <c r="I47" s="339"/>
      <c r="J47" s="339"/>
      <c r="K47" s="325"/>
      <c r="L47" s="323"/>
      <c r="M47" s="340">
        <f>'CAN Price Matrix - 05.03.2021'!D47</f>
        <v>33.67</v>
      </c>
      <c r="N47" s="341"/>
      <c r="O47" s="341"/>
      <c r="P47" s="341"/>
      <c r="Q47" s="341"/>
      <c r="R47" s="325"/>
    </row>
    <row r="48" spans="1:18" x14ac:dyDescent="0.25">
      <c r="A48" s="322" t="s">
        <v>380</v>
      </c>
      <c r="B48" s="336" t="s">
        <v>16</v>
      </c>
      <c r="C48" s="337">
        <f t="shared" si="3"/>
        <v>24.92</v>
      </c>
      <c r="D48" s="325"/>
      <c r="E48" s="323"/>
      <c r="F48" s="338">
        <f>'U.S. 2020 Pricing - 05.03.2021'!D48</f>
        <v>24.92</v>
      </c>
      <c r="G48" s="339"/>
      <c r="H48" s="339"/>
      <c r="I48" s="339"/>
      <c r="J48" s="339"/>
      <c r="K48" s="325"/>
      <c r="L48" s="323"/>
      <c r="M48" s="340">
        <f>'CAN Price Matrix - 05.03.2021'!D48</f>
        <v>31.91</v>
      </c>
      <c r="N48" s="341"/>
      <c r="O48" s="341"/>
      <c r="P48" s="341"/>
      <c r="Q48" s="341"/>
      <c r="R48" s="325"/>
    </row>
    <row r="49" spans="1:18" x14ac:dyDescent="0.25">
      <c r="A49" s="322" t="s">
        <v>616</v>
      </c>
      <c r="B49" s="336" t="s">
        <v>17</v>
      </c>
      <c r="C49" s="337">
        <f t="shared" si="3"/>
        <v>23.42</v>
      </c>
      <c r="D49" s="325"/>
      <c r="E49" s="323"/>
      <c r="F49" s="338">
        <f>'U.S. 2020 Pricing - 05.03.2021'!D49</f>
        <v>23.42</v>
      </c>
      <c r="G49" s="339"/>
      <c r="H49" s="339"/>
      <c r="I49" s="339"/>
      <c r="J49" s="339"/>
      <c r="K49" s="325"/>
      <c r="L49" s="323"/>
      <c r="M49" s="340">
        <f>'CAN Price Matrix - 05.03.2021'!D49</f>
        <v>29.97</v>
      </c>
      <c r="N49" s="341"/>
      <c r="O49" s="341"/>
      <c r="P49" s="341"/>
      <c r="Q49" s="341"/>
      <c r="R49" s="325"/>
    </row>
    <row r="50" spans="1:18" x14ac:dyDescent="0.25">
      <c r="A50" s="322" t="s">
        <v>617</v>
      </c>
      <c r="B50" s="336" t="s">
        <v>18</v>
      </c>
      <c r="C50" s="337">
        <f t="shared" ref="C50" si="4">IF(F50="-","",F50*$C$2)</f>
        <v>0</v>
      </c>
      <c r="D50" s="325"/>
      <c r="E50" s="323"/>
      <c r="F50" s="338">
        <f>'U.S. 2020 Pricing - 05.03.2021'!D50</f>
        <v>0</v>
      </c>
      <c r="G50" s="339"/>
      <c r="H50" s="339"/>
      <c r="I50" s="339"/>
      <c r="J50" s="339"/>
      <c r="K50" s="325"/>
      <c r="L50" s="323"/>
      <c r="M50" s="340">
        <f>'CAN Price Matrix - 05.03.2021'!D50</f>
        <v>0</v>
      </c>
      <c r="N50" s="341"/>
      <c r="O50" s="341"/>
      <c r="P50" s="341"/>
      <c r="Q50" s="341"/>
      <c r="R50" s="325"/>
    </row>
    <row r="51" spans="1:18" ht="15.75" x14ac:dyDescent="0.25">
      <c r="A51" s="322"/>
      <c r="B51" s="326"/>
      <c r="C51" s="324"/>
      <c r="D51" s="325"/>
      <c r="E51" s="326"/>
      <c r="F51" s="324" t="s">
        <v>589</v>
      </c>
      <c r="G51" s="324"/>
      <c r="H51" s="324"/>
      <c r="I51" s="324"/>
      <c r="J51" s="324" t="s">
        <v>762</v>
      </c>
      <c r="K51" s="325"/>
      <c r="L51" s="326"/>
      <c r="M51" s="327" t="s">
        <v>589</v>
      </c>
      <c r="N51" s="327"/>
      <c r="O51" s="327"/>
      <c r="P51" s="327"/>
      <c r="Q51" s="327" t="s">
        <v>995</v>
      </c>
      <c r="R51" s="325"/>
    </row>
    <row r="52" spans="1:18" ht="15.75" x14ac:dyDescent="0.25">
      <c r="A52" s="322"/>
      <c r="B52" s="344"/>
      <c r="C52" s="329"/>
      <c r="D52" s="325"/>
      <c r="E52" s="326"/>
      <c r="F52" s="329" t="s">
        <v>34</v>
      </c>
      <c r="G52" s="329"/>
      <c r="H52" s="329"/>
      <c r="I52" s="329"/>
      <c r="J52" s="329" t="s">
        <v>34</v>
      </c>
      <c r="K52" s="325"/>
      <c r="L52" s="326"/>
      <c r="M52" s="330" t="s">
        <v>34</v>
      </c>
      <c r="N52" s="330"/>
      <c r="O52" s="330"/>
      <c r="P52" s="330"/>
      <c r="Q52" s="330" t="s">
        <v>34</v>
      </c>
      <c r="R52" s="325"/>
    </row>
    <row r="53" spans="1:18" ht="17.25" x14ac:dyDescent="0.25">
      <c r="A53" s="322"/>
      <c r="B53" s="331" t="s">
        <v>22</v>
      </c>
      <c r="C53" s="332" t="s">
        <v>23</v>
      </c>
      <c r="D53" s="325"/>
      <c r="E53" s="323"/>
      <c r="F53" s="332" t="s">
        <v>23</v>
      </c>
      <c r="G53" s="333"/>
      <c r="H53" s="333"/>
      <c r="I53" s="333"/>
      <c r="J53" s="332" t="s">
        <v>23</v>
      </c>
      <c r="K53" s="325"/>
      <c r="L53" s="323"/>
      <c r="M53" s="334" t="s">
        <v>23</v>
      </c>
      <c r="N53" s="335"/>
      <c r="O53" s="335"/>
      <c r="P53" s="335"/>
      <c r="Q53" s="334" t="s">
        <v>23</v>
      </c>
      <c r="R53" s="325"/>
    </row>
    <row r="54" spans="1:18" x14ac:dyDescent="0.25">
      <c r="A54" s="322" t="s">
        <v>86</v>
      </c>
      <c r="B54" s="336" t="s">
        <v>596</v>
      </c>
      <c r="C54" s="337">
        <f>IF(F54="-","",IF($C$1=$T$1,(F54*$C$2),IF($C$1=$T$2,(M54*$C$2))))</f>
        <v>111.69</v>
      </c>
      <c r="D54" s="325"/>
      <c r="E54" s="323"/>
      <c r="F54" s="338">
        <f>'U.S. 2020 Pricing - 05.03.2021'!D60</f>
        <v>111.69</v>
      </c>
      <c r="G54" s="339"/>
      <c r="H54" s="339"/>
      <c r="I54" s="339"/>
      <c r="J54" s="338">
        <f>'U.S. 2020 Pricing - 05.03.2021'!J60</f>
        <v>111.94</v>
      </c>
      <c r="K54" s="325"/>
      <c r="L54" s="323"/>
      <c r="M54" s="340">
        <f>'CAN Price Matrix - 05.03.2021'!D60</f>
        <v>150.13</v>
      </c>
      <c r="N54" s="341"/>
      <c r="O54" s="341"/>
      <c r="P54" s="341"/>
      <c r="Q54" s="340">
        <f>'CAN Price Matrix - 05.03.2021'!J60</f>
        <v>150.46</v>
      </c>
      <c r="R54" s="325"/>
    </row>
    <row r="55" spans="1:18" x14ac:dyDescent="0.25">
      <c r="A55" s="322" t="s">
        <v>87</v>
      </c>
      <c r="B55" s="336" t="s">
        <v>597</v>
      </c>
      <c r="C55" s="337">
        <f t="shared" ref="C55:C61" si="5">IF(F55="-","",IF($C$1=$T$1,(F55*$C$2),IF($C$1=$T$2,(M55*$C$2))))</f>
        <v>55.85</v>
      </c>
      <c r="D55" s="325"/>
      <c r="E55" s="323"/>
      <c r="F55" s="338">
        <f>'U.S. 2020 Pricing - 05.03.2021'!D61</f>
        <v>55.85</v>
      </c>
      <c r="G55" s="339"/>
      <c r="H55" s="339"/>
      <c r="I55" s="339"/>
      <c r="J55" s="338">
        <f>'U.S. 2020 Pricing - 05.03.2021'!J61</f>
        <v>56.1</v>
      </c>
      <c r="K55" s="325"/>
      <c r="L55" s="323"/>
      <c r="M55" s="340">
        <f>'CAN Price Matrix - 05.03.2021'!D61</f>
        <v>75.069999999999993</v>
      </c>
      <c r="N55" s="341"/>
      <c r="O55" s="341"/>
      <c r="P55" s="341"/>
      <c r="Q55" s="340">
        <f>'CAN Price Matrix - 05.03.2021'!J61</f>
        <v>75.400000000000006</v>
      </c>
      <c r="R55" s="325"/>
    </row>
    <row r="56" spans="1:18" x14ac:dyDescent="0.25">
      <c r="A56" s="322" t="s">
        <v>88</v>
      </c>
      <c r="B56" s="336" t="s">
        <v>44</v>
      </c>
      <c r="C56" s="337">
        <f t="shared" si="5"/>
        <v>31.91</v>
      </c>
      <c r="D56" s="325"/>
      <c r="E56" s="323"/>
      <c r="F56" s="338">
        <f>'U.S. 2020 Pricing - 05.03.2021'!D62</f>
        <v>31.91</v>
      </c>
      <c r="G56" s="339"/>
      <c r="H56" s="339"/>
      <c r="I56" s="339"/>
      <c r="J56" s="338">
        <f>'U.S. 2020 Pricing - 05.03.2021'!J62</f>
        <v>32.159999999999997</v>
      </c>
      <c r="K56" s="325"/>
      <c r="L56" s="323"/>
      <c r="M56" s="340">
        <f>'CAN Price Matrix - 05.03.2021'!D62</f>
        <v>42.89</v>
      </c>
      <c r="N56" s="341"/>
      <c r="O56" s="341"/>
      <c r="P56" s="341"/>
      <c r="Q56" s="340">
        <f>'CAN Price Matrix - 05.03.2021'!J62</f>
        <v>43.22</v>
      </c>
      <c r="R56" s="325"/>
    </row>
    <row r="57" spans="1:18" x14ac:dyDescent="0.25">
      <c r="A57" s="322" t="s">
        <v>89</v>
      </c>
      <c r="B57" s="336" t="s">
        <v>12</v>
      </c>
      <c r="C57" s="337">
        <f t="shared" si="5"/>
        <v>26.52</v>
      </c>
      <c r="D57" s="325"/>
      <c r="E57" s="323"/>
      <c r="F57" s="338">
        <f>'U.S. 2020 Pricing - 05.03.2021'!D63</f>
        <v>26.52</v>
      </c>
      <c r="G57" s="339"/>
      <c r="H57" s="339"/>
      <c r="I57" s="339"/>
      <c r="J57" s="338">
        <f>'U.S. 2020 Pricing - 05.03.2021'!J63</f>
        <v>26.77</v>
      </c>
      <c r="K57" s="325"/>
      <c r="L57" s="323"/>
      <c r="M57" s="340">
        <f>'CAN Price Matrix - 05.03.2021'!D63</f>
        <v>34.61</v>
      </c>
      <c r="N57" s="341"/>
      <c r="O57" s="341"/>
      <c r="P57" s="341"/>
      <c r="Q57" s="340">
        <f>'CAN Price Matrix - 05.03.2021'!J63</f>
        <v>34.94</v>
      </c>
      <c r="R57" s="325"/>
    </row>
    <row r="58" spans="1:18" x14ac:dyDescent="0.25">
      <c r="A58" s="322" t="s">
        <v>90</v>
      </c>
      <c r="B58" s="336" t="s">
        <v>14</v>
      </c>
      <c r="C58" s="337">
        <f t="shared" si="5"/>
        <v>26.33</v>
      </c>
      <c r="D58" s="325"/>
      <c r="E58" s="323"/>
      <c r="F58" s="338">
        <f>'U.S. 2020 Pricing - 05.03.2021'!D64</f>
        <v>26.33</v>
      </c>
      <c r="G58" s="339"/>
      <c r="H58" s="339"/>
      <c r="I58" s="339"/>
      <c r="J58" s="338">
        <f>'U.S. 2020 Pricing - 05.03.2021'!J64</f>
        <v>26.58</v>
      </c>
      <c r="K58" s="325"/>
      <c r="L58" s="323"/>
      <c r="M58" s="340">
        <f>'CAN Price Matrix - 05.03.2021'!D64</f>
        <v>35.39</v>
      </c>
      <c r="N58" s="341"/>
      <c r="O58" s="341"/>
      <c r="P58" s="341"/>
      <c r="Q58" s="340">
        <f>'CAN Price Matrix - 05.03.2021'!J64</f>
        <v>35.72</v>
      </c>
      <c r="R58" s="325"/>
    </row>
    <row r="59" spans="1:18" x14ac:dyDescent="0.25">
      <c r="A59" s="322" t="s">
        <v>91</v>
      </c>
      <c r="B59" s="336" t="s">
        <v>15</v>
      </c>
      <c r="C59" s="337">
        <f t="shared" si="5"/>
        <v>25.05</v>
      </c>
      <c r="D59" s="325"/>
      <c r="E59" s="323"/>
      <c r="F59" s="338">
        <f>'U.S. 2020 Pricing - 05.03.2021'!D65</f>
        <v>25.05</v>
      </c>
      <c r="G59" s="339"/>
      <c r="H59" s="339"/>
      <c r="I59" s="339"/>
      <c r="J59" s="338">
        <f>'U.S. 2020 Pricing - 05.03.2021'!J65</f>
        <v>25.3</v>
      </c>
      <c r="K59" s="325"/>
      <c r="L59" s="323"/>
      <c r="M59" s="340">
        <f>'CAN Price Matrix - 05.03.2021'!D65</f>
        <v>33.67</v>
      </c>
      <c r="N59" s="341"/>
      <c r="O59" s="341"/>
      <c r="P59" s="341"/>
      <c r="Q59" s="340">
        <f>'CAN Price Matrix - 05.03.2021'!J65</f>
        <v>34</v>
      </c>
      <c r="R59" s="325"/>
    </row>
    <row r="60" spans="1:18" x14ac:dyDescent="0.25">
      <c r="A60" s="322" t="s">
        <v>92</v>
      </c>
      <c r="B60" s="336" t="s">
        <v>16</v>
      </c>
      <c r="C60" s="337">
        <f t="shared" si="5"/>
        <v>23.74</v>
      </c>
      <c r="D60" s="325"/>
      <c r="E60" s="323"/>
      <c r="F60" s="338">
        <f>'U.S. 2020 Pricing - 05.03.2021'!D66</f>
        <v>23.74</v>
      </c>
      <c r="G60" s="339"/>
      <c r="H60" s="339"/>
      <c r="I60" s="339"/>
      <c r="J60" s="338">
        <f>'U.S. 2020 Pricing - 05.03.2021'!J66</f>
        <v>23.99</v>
      </c>
      <c r="K60" s="325"/>
      <c r="L60" s="323"/>
      <c r="M60" s="340">
        <f>'CAN Price Matrix - 05.03.2021'!D66</f>
        <v>31.91</v>
      </c>
      <c r="N60" s="341"/>
      <c r="O60" s="341"/>
      <c r="P60" s="341"/>
      <c r="Q60" s="340">
        <f>'CAN Price Matrix - 05.03.2021'!J66</f>
        <v>32.24</v>
      </c>
      <c r="R60" s="325"/>
    </row>
    <row r="61" spans="1:18" x14ac:dyDescent="0.25">
      <c r="A61" s="322" t="s">
        <v>93</v>
      </c>
      <c r="B61" s="336" t="s">
        <v>17</v>
      </c>
      <c r="C61" s="337">
        <f t="shared" si="5"/>
        <v>22.3</v>
      </c>
      <c r="D61" s="325"/>
      <c r="E61" s="323"/>
      <c r="F61" s="338">
        <f>'U.S. 2020 Pricing - 05.03.2021'!D67</f>
        <v>22.3</v>
      </c>
      <c r="G61" s="339"/>
      <c r="H61" s="339"/>
      <c r="I61" s="339"/>
      <c r="J61" s="338">
        <f>'U.S. 2020 Pricing - 05.03.2021'!J67</f>
        <v>22.55</v>
      </c>
      <c r="K61" s="325"/>
      <c r="L61" s="323"/>
      <c r="M61" s="340">
        <f>'CAN Price Matrix - 05.03.2021'!D67</f>
        <v>29.97</v>
      </c>
      <c r="N61" s="341"/>
      <c r="O61" s="341"/>
      <c r="P61" s="341"/>
      <c r="Q61" s="340">
        <f>'CAN Price Matrix - 05.03.2021'!J67</f>
        <v>30.3</v>
      </c>
      <c r="R61" s="325"/>
    </row>
    <row r="62" spans="1:18" x14ac:dyDescent="0.25">
      <c r="A62" s="322" t="s">
        <v>94</v>
      </c>
      <c r="B62" s="336" t="s">
        <v>18</v>
      </c>
      <c r="C62" s="337">
        <f t="shared" ref="C62" si="6">IF(F62="-","",F62*$C$2)</f>
        <v>0</v>
      </c>
      <c r="D62" s="325"/>
      <c r="E62" s="323"/>
      <c r="F62" s="338">
        <f>'U.S. 2020 Pricing - 05.03.2021'!D68</f>
        <v>0</v>
      </c>
      <c r="G62" s="339"/>
      <c r="H62" s="339"/>
      <c r="I62" s="339"/>
      <c r="J62" s="338">
        <f>'U.S. 2020 Pricing - 05.03.2021'!J68</f>
        <v>0</v>
      </c>
      <c r="K62" s="325"/>
      <c r="L62" s="323"/>
      <c r="M62" s="340">
        <f>'CAN Price Matrix - 05.03.2021'!D68</f>
        <v>0</v>
      </c>
      <c r="N62" s="341"/>
      <c r="O62" s="341"/>
      <c r="P62" s="341"/>
      <c r="Q62" s="340">
        <f>'CAN Price Matrix - 05.03.2021'!J68</f>
        <v>0</v>
      </c>
      <c r="R62" s="325"/>
    </row>
    <row r="63" spans="1:18" ht="17.25" x14ac:dyDescent="0.25">
      <c r="A63" s="322"/>
      <c r="B63" s="331" t="s">
        <v>22</v>
      </c>
      <c r="C63" s="332" t="s">
        <v>23</v>
      </c>
      <c r="D63" s="325"/>
      <c r="E63" s="323"/>
      <c r="F63" s="323"/>
      <c r="G63" s="323"/>
      <c r="H63" s="323"/>
      <c r="I63" s="323"/>
      <c r="J63" s="333"/>
      <c r="K63" s="325"/>
      <c r="L63" s="323"/>
      <c r="M63" s="342"/>
      <c r="N63" s="342"/>
      <c r="O63" s="342"/>
      <c r="P63" s="342"/>
      <c r="Q63" s="335"/>
      <c r="R63" s="325"/>
    </row>
    <row r="64" spans="1:18" x14ac:dyDescent="0.25">
      <c r="A64" s="322" t="s">
        <v>266</v>
      </c>
      <c r="B64" s="336" t="s">
        <v>596</v>
      </c>
      <c r="C64" s="337">
        <f>IF(J54="-","",IF($C$1=$T$1,(J54*$C$2),IF($C$1=$T$2,(Q54*$C$2))))</f>
        <v>111.94</v>
      </c>
      <c r="D64" s="325"/>
      <c r="E64" s="323"/>
      <c r="F64" s="323"/>
      <c r="G64" s="323"/>
      <c r="H64" s="323"/>
      <c r="I64" s="323"/>
      <c r="J64" s="339"/>
      <c r="K64" s="325"/>
      <c r="L64" s="323"/>
      <c r="M64" s="342"/>
      <c r="N64" s="342"/>
      <c r="O64" s="342"/>
      <c r="P64" s="342"/>
      <c r="Q64" s="341"/>
      <c r="R64" s="325"/>
    </row>
    <row r="65" spans="1:18" x14ac:dyDescent="0.25">
      <c r="A65" s="322" t="s">
        <v>267</v>
      </c>
      <c r="B65" s="336" t="s">
        <v>597</v>
      </c>
      <c r="C65" s="337">
        <f t="shared" ref="C65:C71" si="7">IF(J55="-","",IF($C$1=$T$1,(J55*$C$2),IF($C$1=$T$2,(Q55*$C$2))))</f>
        <v>56.1</v>
      </c>
      <c r="D65" s="325"/>
      <c r="E65" s="323"/>
      <c r="F65" s="323"/>
      <c r="G65" s="323"/>
      <c r="H65" s="323"/>
      <c r="I65" s="323"/>
      <c r="J65" s="339"/>
      <c r="K65" s="325"/>
      <c r="L65" s="323"/>
      <c r="M65" s="342"/>
      <c r="N65" s="342"/>
      <c r="O65" s="342"/>
      <c r="P65" s="342"/>
      <c r="Q65" s="341"/>
      <c r="R65" s="325"/>
    </row>
    <row r="66" spans="1:18" x14ac:dyDescent="0.25">
      <c r="A66" s="322" t="s">
        <v>268</v>
      </c>
      <c r="B66" s="336" t="s">
        <v>44</v>
      </c>
      <c r="C66" s="337">
        <f t="shared" si="7"/>
        <v>32.159999999999997</v>
      </c>
      <c r="D66" s="325"/>
      <c r="E66" s="323"/>
      <c r="F66" s="323"/>
      <c r="G66" s="323"/>
      <c r="H66" s="323"/>
      <c r="I66" s="323"/>
      <c r="J66" s="339"/>
      <c r="K66" s="325"/>
      <c r="L66" s="323"/>
      <c r="M66" s="342"/>
      <c r="N66" s="342"/>
      <c r="O66" s="342"/>
      <c r="P66" s="342"/>
      <c r="Q66" s="341"/>
      <c r="R66" s="325"/>
    </row>
    <row r="67" spans="1:18" x14ac:dyDescent="0.25">
      <c r="A67" s="322" t="s">
        <v>269</v>
      </c>
      <c r="B67" s="336" t="s">
        <v>12</v>
      </c>
      <c r="C67" s="337">
        <f t="shared" si="7"/>
        <v>26.77</v>
      </c>
      <c r="D67" s="325"/>
      <c r="E67" s="323"/>
      <c r="F67" s="323"/>
      <c r="G67" s="323"/>
      <c r="H67" s="323"/>
      <c r="I67" s="323"/>
      <c r="J67" s="339"/>
      <c r="K67" s="325"/>
      <c r="L67" s="323"/>
      <c r="M67" s="342"/>
      <c r="N67" s="342"/>
      <c r="O67" s="342"/>
      <c r="P67" s="342"/>
      <c r="Q67" s="341"/>
      <c r="R67" s="325"/>
    </row>
    <row r="68" spans="1:18" x14ac:dyDescent="0.25">
      <c r="A68" s="322" t="s">
        <v>270</v>
      </c>
      <c r="B68" s="336" t="s">
        <v>14</v>
      </c>
      <c r="C68" s="337">
        <f t="shared" si="7"/>
        <v>26.58</v>
      </c>
      <c r="D68" s="325"/>
      <c r="E68" s="323"/>
      <c r="F68" s="323"/>
      <c r="G68" s="323"/>
      <c r="H68" s="323"/>
      <c r="I68" s="323"/>
      <c r="J68" s="339"/>
      <c r="K68" s="325"/>
      <c r="L68" s="323"/>
      <c r="M68" s="342"/>
      <c r="N68" s="342"/>
      <c r="O68" s="342"/>
      <c r="P68" s="342"/>
      <c r="Q68" s="341"/>
      <c r="R68" s="325"/>
    </row>
    <row r="69" spans="1:18" x14ac:dyDescent="0.25">
      <c r="A69" s="322" t="s">
        <v>271</v>
      </c>
      <c r="B69" s="336" t="s">
        <v>15</v>
      </c>
      <c r="C69" s="337">
        <f t="shared" si="7"/>
        <v>25.3</v>
      </c>
      <c r="D69" s="325"/>
      <c r="E69" s="323"/>
      <c r="F69" s="323"/>
      <c r="G69" s="323"/>
      <c r="H69" s="323"/>
      <c r="I69" s="323"/>
      <c r="J69" s="339"/>
      <c r="K69" s="325"/>
      <c r="L69" s="323"/>
      <c r="M69" s="342"/>
      <c r="N69" s="342"/>
      <c r="O69" s="342"/>
      <c r="P69" s="342"/>
      <c r="Q69" s="341"/>
      <c r="R69" s="325"/>
    </row>
    <row r="70" spans="1:18" x14ac:dyDescent="0.25">
      <c r="A70" s="322" t="s">
        <v>272</v>
      </c>
      <c r="B70" s="336" t="s">
        <v>16</v>
      </c>
      <c r="C70" s="337">
        <f t="shared" si="7"/>
        <v>23.99</v>
      </c>
      <c r="D70" s="325"/>
      <c r="E70" s="323"/>
      <c r="F70" s="323"/>
      <c r="G70" s="323"/>
      <c r="H70" s="323"/>
      <c r="I70" s="323"/>
      <c r="J70" s="339"/>
      <c r="K70" s="325"/>
      <c r="L70" s="323"/>
      <c r="M70" s="342"/>
      <c r="N70" s="342"/>
      <c r="O70" s="342"/>
      <c r="P70" s="342"/>
      <c r="Q70" s="341"/>
      <c r="R70" s="325"/>
    </row>
    <row r="71" spans="1:18" x14ac:dyDescent="0.25">
      <c r="A71" s="322" t="s">
        <v>273</v>
      </c>
      <c r="B71" s="336" t="s">
        <v>17</v>
      </c>
      <c r="C71" s="337">
        <f t="shared" si="7"/>
        <v>22.55</v>
      </c>
      <c r="D71" s="325"/>
      <c r="E71" s="323"/>
      <c r="F71" s="323"/>
      <c r="G71" s="323"/>
      <c r="H71" s="323"/>
      <c r="I71" s="323"/>
      <c r="J71" s="339"/>
      <c r="K71" s="325"/>
      <c r="L71" s="323"/>
      <c r="M71" s="342"/>
      <c r="N71" s="342"/>
      <c r="O71" s="342"/>
      <c r="P71" s="342"/>
      <c r="Q71" s="341"/>
      <c r="R71" s="325"/>
    </row>
    <row r="72" spans="1:18" x14ac:dyDescent="0.25">
      <c r="A72" s="322" t="s">
        <v>274</v>
      </c>
      <c r="B72" s="336" t="s">
        <v>18</v>
      </c>
      <c r="C72" s="337">
        <f>IF(J62="-","",IF($C$1=$T$1,(J62*$C$2),IF($C$1=$T$2,(Q62*$C$2))))</f>
        <v>0</v>
      </c>
      <c r="D72" s="325"/>
      <c r="E72" s="323"/>
      <c r="F72" s="323"/>
      <c r="G72" s="323"/>
      <c r="H72" s="323"/>
      <c r="I72" s="323"/>
      <c r="J72" s="339"/>
      <c r="K72" s="325"/>
      <c r="L72" s="323"/>
      <c r="M72" s="342"/>
      <c r="N72" s="342"/>
      <c r="O72" s="342"/>
      <c r="P72" s="342"/>
      <c r="Q72" s="341"/>
      <c r="R72" s="325"/>
    </row>
    <row r="73" spans="1:18" ht="15.75" x14ac:dyDescent="0.25">
      <c r="A73" s="322"/>
      <c r="B73" s="326"/>
      <c r="C73" s="324"/>
      <c r="D73" s="325"/>
      <c r="E73" s="326"/>
      <c r="F73" s="324" t="s">
        <v>590</v>
      </c>
      <c r="G73" s="324"/>
      <c r="H73" s="324"/>
      <c r="I73" s="324"/>
      <c r="J73" s="324" t="s">
        <v>818</v>
      </c>
      <c r="K73" s="325"/>
      <c r="L73" s="326"/>
      <c r="M73" s="327" t="s">
        <v>590</v>
      </c>
      <c r="N73" s="327"/>
      <c r="O73" s="327"/>
      <c r="P73" s="327"/>
      <c r="Q73" s="327" t="s">
        <v>996</v>
      </c>
      <c r="R73" s="325"/>
    </row>
    <row r="74" spans="1:18" ht="15.75" x14ac:dyDescent="0.25">
      <c r="A74" s="322"/>
      <c r="B74" s="344"/>
      <c r="C74" s="329"/>
      <c r="D74" s="325"/>
      <c r="E74" s="326"/>
      <c r="F74" s="329" t="s">
        <v>34</v>
      </c>
      <c r="G74" s="329"/>
      <c r="H74" s="329"/>
      <c r="I74" s="329"/>
      <c r="J74" s="329" t="s">
        <v>34</v>
      </c>
      <c r="K74" s="325"/>
      <c r="L74" s="326"/>
      <c r="M74" s="330" t="s">
        <v>34</v>
      </c>
      <c r="N74" s="330"/>
      <c r="O74" s="330"/>
      <c r="P74" s="330"/>
      <c r="Q74" s="330" t="s">
        <v>34</v>
      </c>
      <c r="R74" s="325"/>
    </row>
    <row r="75" spans="1:18" ht="17.25" x14ac:dyDescent="0.25">
      <c r="A75" s="322"/>
      <c r="B75" s="331" t="s">
        <v>22</v>
      </c>
      <c r="C75" s="332" t="s">
        <v>23</v>
      </c>
      <c r="D75" s="325"/>
      <c r="E75" s="323"/>
      <c r="F75" s="332" t="s">
        <v>23</v>
      </c>
      <c r="G75" s="333"/>
      <c r="H75" s="333"/>
      <c r="I75" s="333"/>
      <c r="J75" s="332" t="s">
        <v>23</v>
      </c>
      <c r="K75" s="325"/>
      <c r="L75" s="323"/>
      <c r="M75" s="334" t="s">
        <v>23</v>
      </c>
      <c r="N75" s="335"/>
      <c r="O75" s="335"/>
      <c r="P75" s="335"/>
      <c r="Q75" s="334" t="s">
        <v>23</v>
      </c>
      <c r="R75" s="325"/>
    </row>
    <row r="76" spans="1:18" x14ac:dyDescent="0.25">
      <c r="A76" s="322" t="s">
        <v>95</v>
      </c>
      <c r="B76" s="336" t="s">
        <v>596</v>
      </c>
      <c r="C76" s="337">
        <f t="shared" ref="C76:C84" si="8">IF(F76="-","",IF($C$1=$T$1,(F76*$C$2),IF($C$1=$T$2,(M76*$C$2))))</f>
        <v>121.75</v>
      </c>
      <c r="D76" s="325"/>
      <c r="E76" s="323"/>
      <c r="F76" s="338">
        <f>'U.S. 2020 Pricing - 05.03.2021'!D78</f>
        <v>121.75</v>
      </c>
      <c r="G76" s="339"/>
      <c r="H76" s="339"/>
      <c r="I76" s="339"/>
      <c r="J76" s="338">
        <f>'U.S. 2020 Pricing - 05.03.2021'!J78</f>
        <v>122</v>
      </c>
      <c r="K76" s="325"/>
      <c r="L76" s="323"/>
      <c r="M76" s="340">
        <f>'CAN Price Matrix - 05.03.2021'!D78</f>
        <v>163.66</v>
      </c>
      <c r="N76" s="341"/>
      <c r="O76" s="341"/>
      <c r="P76" s="341"/>
      <c r="Q76" s="340">
        <f>'CAN Price Matrix - 05.03.2021'!J78</f>
        <v>163.99</v>
      </c>
      <c r="R76" s="325"/>
    </row>
    <row r="77" spans="1:18" x14ac:dyDescent="0.25">
      <c r="A77" s="322" t="s">
        <v>96</v>
      </c>
      <c r="B77" s="336" t="s">
        <v>597</v>
      </c>
      <c r="C77" s="337">
        <f t="shared" si="8"/>
        <v>60.87</v>
      </c>
      <c r="D77" s="325"/>
      <c r="E77" s="323"/>
      <c r="F77" s="338">
        <f>'U.S. 2020 Pricing - 05.03.2021'!D79</f>
        <v>60.87</v>
      </c>
      <c r="G77" s="339"/>
      <c r="H77" s="339"/>
      <c r="I77" s="339"/>
      <c r="J77" s="338">
        <f>'U.S. 2020 Pricing - 05.03.2021'!J79</f>
        <v>61.12</v>
      </c>
      <c r="K77" s="325"/>
      <c r="L77" s="323"/>
      <c r="M77" s="340">
        <f>'CAN Price Matrix - 05.03.2021'!D79</f>
        <v>81.819999999999993</v>
      </c>
      <c r="N77" s="341"/>
      <c r="O77" s="341"/>
      <c r="P77" s="341"/>
      <c r="Q77" s="340">
        <f>'CAN Price Matrix - 05.03.2021'!J79</f>
        <v>82.15</v>
      </c>
      <c r="R77" s="325"/>
    </row>
    <row r="78" spans="1:18" x14ac:dyDescent="0.25">
      <c r="A78" s="322" t="s">
        <v>97</v>
      </c>
      <c r="B78" s="336" t="s">
        <v>44</v>
      </c>
      <c r="C78" s="337">
        <f t="shared" si="8"/>
        <v>37.97</v>
      </c>
      <c r="D78" s="325"/>
      <c r="E78" s="323"/>
      <c r="F78" s="338">
        <f>'U.S. 2020 Pricing - 05.03.2021'!D80</f>
        <v>37.97</v>
      </c>
      <c r="G78" s="339"/>
      <c r="H78" s="339"/>
      <c r="I78" s="339"/>
      <c r="J78" s="338">
        <f>'U.S. 2020 Pricing - 05.03.2021'!J80</f>
        <v>38.22</v>
      </c>
      <c r="K78" s="325"/>
      <c r="L78" s="323"/>
      <c r="M78" s="340">
        <f>'CAN Price Matrix - 05.03.2021'!D80</f>
        <v>50.33</v>
      </c>
      <c r="N78" s="341"/>
      <c r="O78" s="341"/>
      <c r="P78" s="341"/>
      <c r="Q78" s="340">
        <f>'CAN Price Matrix - 05.03.2021'!J80</f>
        <v>50.66</v>
      </c>
      <c r="R78" s="325"/>
    </row>
    <row r="79" spans="1:18" x14ac:dyDescent="0.25">
      <c r="A79" s="322" t="s">
        <v>98</v>
      </c>
      <c r="B79" s="336" t="s">
        <v>12</v>
      </c>
      <c r="C79" s="337">
        <f t="shared" si="8"/>
        <v>30.11</v>
      </c>
      <c r="D79" s="325"/>
      <c r="E79" s="323"/>
      <c r="F79" s="338">
        <f>'U.S. 2020 Pricing - 05.03.2021'!D81</f>
        <v>30.11</v>
      </c>
      <c r="G79" s="339"/>
      <c r="H79" s="339"/>
      <c r="I79" s="339"/>
      <c r="J79" s="338">
        <f>'U.S. 2020 Pricing - 05.03.2021'!J81</f>
        <v>30.36</v>
      </c>
      <c r="K79" s="325"/>
      <c r="L79" s="323"/>
      <c r="M79" s="340">
        <f>'CAN Price Matrix - 05.03.2021'!D81</f>
        <v>40.47</v>
      </c>
      <c r="N79" s="341"/>
      <c r="O79" s="341"/>
      <c r="P79" s="341"/>
      <c r="Q79" s="340">
        <f>'CAN Price Matrix - 05.03.2021'!J81</f>
        <v>40.799999999999997</v>
      </c>
      <c r="R79" s="325"/>
    </row>
    <row r="80" spans="1:18" x14ac:dyDescent="0.25">
      <c r="A80" s="322" t="s">
        <v>99</v>
      </c>
      <c r="B80" s="336" t="s">
        <v>14</v>
      </c>
      <c r="C80" s="337">
        <f t="shared" si="8"/>
        <v>29.92</v>
      </c>
      <c r="D80" s="325"/>
      <c r="E80" s="323"/>
      <c r="F80" s="338">
        <f>'U.S. 2020 Pricing - 05.03.2021'!D82</f>
        <v>29.92</v>
      </c>
      <c r="G80" s="339"/>
      <c r="H80" s="339"/>
      <c r="I80" s="339"/>
      <c r="J80" s="338">
        <f>'U.S. 2020 Pricing - 05.03.2021'!J82</f>
        <v>30.17</v>
      </c>
      <c r="K80" s="325"/>
      <c r="L80" s="323"/>
      <c r="M80" s="340">
        <f>'CAN Price Matrix - 05.03.2021'!D82</f>
        <v>40.22</v>
      </c>
      <c r="N80" s="341"/>
      <c r="O80" s="341"/>
      <c r="P80" s="341"/>
      <c r="Q80" s="340">
        <f>'CAN Price Matrix - 05.03.2021'!J82</f>
        <v>40.549999999999997</v>
      </c>
      <c r="R80" s="325"/>
    </row>
    <row r="81" spans="1:18" x14ac:dyDescent="0.25">
      <c r="A81" s="322" t="s">
        <v>100</v>
      </c>
      <c r="B81" s="336" t="s">
        <v>15</v>
      </c>
      <c r="C81" s="337">
        <f t="shared" si="8"/>
        <v>28.62</v>
      </c>
      <c r="D81" s="325"/>
      <c r="E81" s="323"/>
      <c r="F81" s="338">
        <f>'U.S. 2020 Pricing - 05.03.2021'!D83</f>
        <v>28.62</v>
      </c>
      <c r="G81" s="339"/>
      <c r="H81" s="339"/>
      <c r="I81" s="339"/>
      <c r="J81" s="338">
        <f>'U.S. 2020 Pricing - 05.03.2021'!J83</f>
        <v>28.87</v>
      </c>
      <c r="K81" s="325"/>
      <c r="L81" s="323"/>
      <c r="M81" s="340">
        <f>'CAN Price Matrix - 05.03.2021'!D83</f>
        <v>38.479999999999997</v>
      </c>
      <c r="N81" s="341"/>
      <c r="O81" s="341"/>
      <c r="P81" s="341"/>
      <c r="Q81" s="340">
        <f>'CAN Price Matrix - 05.03.2021'!J83</f>
        <v>38.81</v>
      </c>
      <c r="R81" s="325"/>
    </row>
    <row r="82" spans="1:18" x14ac:dyDescent="0.25">
      <c r="A82" s="322" t="s">
        <v>101</v>
      </c>
      <c r="B82" s="336" t="s">
        <v>16</v>
      </c>
      <c r="C82" s="337">
        <f t="shared" si="8"/>
        <v>27.32</v>
      </c>
      <c r="D82" s="325"/>
      <c r="E82" s="323"/>
      <c r="F82" s="338">
        <f>'U.S. 2020 Pricing - 05.03.2021'!D84</f>
        <v>27.32</v>
      </c>
      <c r="G82" s="339"/>
      <c r="H82" s="339"/>
      <c r="I82" s="339"/>
      <c r="J82" s="338">
        <f>'U.S. 2020 Pricing - 05.03.2021'!J84</f>
        <v>27.57</v>
      </c>
      <c r="K82" s="325"/>
      <c r="L82" s="323"/>
      <c r="M82" s="340">
        <f>'CAN Price Matrix - 05.03.2021'!D84</f>
        <v>36.72</v>
      </c>
      <c r="N82" s="341"/>
      <c r="O82" s="341"/>
      <c r="P82" s="341"/>
      <c r="Q82" s="340">
        <f>'CAN Price Matrix - 05.03.2021'!J84</f>
        <v>37.049999999999997</v>
      </c>
      <c r="R82" s="325"/>
    </row>
    <row r="83" spans="1:18" x14ac:dyDescent="0.25">
      <c r="A83" s="322" t="s">
        <v>102</v>
      </c>
      <c r="B83" s="336" t="s">
        <v>17</v>
      </c>
      <c r="C83" s="337">
        <f t="shared" si="8"/>
        <v>25.84</v>
      </c>
      <c r="D83" s="325"/>
      <c r="E83" s="323"/>
      <c r="F83" s="338">
        <f>'U.S. 2020 Pricing - 05.03.2021'!D85</f>
        <v>25.84</v>
      </c>
      <c r="G83" s="339"/>
      <c r="H83" s="339"/>
      <c r="I83" s="339"/>
      <c r="J83" s="338">
        <f>'U.S. 2020 Pricing - 05.03.2021'!J85</f>
        <v>26.09</v>
      </c>
      <c r="K83" s="325"/>
      <c r="L83" s="323"/>
      <c r="M83" s="340">
        <f>'CAN Price Matrix - 05.03.2021'!D85</f>
        <v>34.74</v>
      </c>
      <c r="N83" s="341"/>
      <c r="O83" s="341"/>
      <c r="P83" s="341"/>
      <c r="Q83" s="340">
        <f>'CAN Price Matrix - 05.03.2021'!J85</f>
        <v>35.07</v>
      </c>
      <c r="R83" s="325"/>
    </row>
    <row r="84" spans="1:18" x14ac:dyDescent="0.25">
      <c r="A84" s="322" t="s">
        <v>103</v>
      </c>
      <c r="B84" s="336" t="s">
        <v>18</v>
      </c>
      <c r="C84" s="337">
        <f t="shared" si="8"/>
        <v>0</v>
      </c>
      <c r="D84" s="325"/>
      <c r="E84" s="323"/>
      <c r="F84" s="338">
        <f>'U.S. 2020 Pricing - 05.03.2021'!D86</f>
        <v>0</v>
      </c>
      <c r="G84" s="339"/>
      <c r="H84" s="339"/>
      <c r="I84" s="339"/>
      <c r="J84" s="338">
        <f>'U.S. 2020 Pricing - 05.03.2021'!J86</f>
        <v>0</v>
      </c>
      <c r="K84" s="325"/>
      <c r="L84" s="323"/>
      <c r="M84" s="340">
        <f>'CAN Price Matrix - 05.03.2021'!D86</f>
        <v>0</v>
      </c>
      <c r="N84" s="341"/>
      <c r="O84" s="341"/>
      <c r="P84" s="341"/>
      <c r="Q84" s="340">
        <f>'CAN Price Matrix - 05.03.2021'!J86</f>
        <v>0</v>
      </c>
      <c r="R84" s="325"/>
    </row>
    <row r="85" spans="1:18" ht="17.25" x14ac:dyDescent="0.25">
      <c r="A85" s="322"/>
      <c r="B85" s="331" t="s">
        <v>22</v>
      </c>
      <c r="C85" s="332" t="s">
        <v>23</v>
      </c>
      <c r="D85" s="325"/>
      <c r="E85" s="323"/>
      <c r="F85" s="323"/>
      <c r="G85" s="323"/>
      <c r="H85" s="323"/>
      <c r="I85" s="323"/>
      <c r="J85" s="333"/>
      <c r="K85" s="325"/>
      <c r="L85" s="323"/>
      <c r="M85" s="342"/>
      <c r="N85" s="342"/>
      <c r="O85" s="342"/>
      <c r="P85" s="342"/>
      <c r="Q85" s="335"/>
      <c r="R85" s="325"/>
    </row>
    <row r="86" spans="1:18" x14ac:dyDescent="0.25">
      <c r="A86" s="322" t="s">
        <v>275</v>
      </c>
      <c r="B86" s="336" t="s">
        <v>596</v>
      </c>
      <c r="C86" s="337">
        <f>IF(J76="-","",IF($C$1=$T$1,(J76*$C$2),IF($C$1=$T$2,(Q76*$C$2))))</f>
        <v>122</v>
      </c>
      <c r="D86" s="325"/>
      <c r="E86" s="323"/>
      <c r="F86" s="323"/>
      <c r="G86" s="323"/>
      <c r="H86" s="323"/>
      <c r="I86" s="323"/>
      <c r="J86" s="339"/>
      <c r="K86" s="325"/>
      <c r="L86" s="323"/>
      <c r="M86" s="342"/>
      <c r="N86" s="342"/>
      <c r="O86" s="342"/>
      <c r="P86" s="342"/>
      <c r="Q86" s="341"/>
      <c r="R86" s="325"/>
    </row>
    <row r="87" spans="1:18" x14ac:dyDescent="0.25">
      <c r="A87" s="322" t="s">
        <v>276</v>
      </c>
      <c r="B87" s="336" t="s">
        <v>597</v>
      </c>
      <c r="C87" s="337">
        <f>IF(J77="-","",IF($C$1=$T$1,(J77*$C$2),IF($C$1=$T$2,(Q77*$C$2))))</f>
        <v>61.12</v>
      </c>
      <c r="D87" s="325"/>
      <c r="E87" s="323"/>
      <c r="F87" s="323"/>
      <c r="G87" s="323"/>
      <c r="H87" s="323"/>
      <c r="I87" s="323"/>
      <c r="J87" s="339"/>
      <c r="K87" s="325"/>
      <c r="L87" s="323"/>
      <c r="M87" s="342"/>
      <c r="N87" s="342"/>
      <c r="O87" s="342"/>
      <c r="P87" s="342"/>
      <c r="Q87" s="341"/>
      <c r="R87" s="325"/>
    </row>
    <row r="88" spans="1:18" x14ac:dyDescent="0.25">
      <c r="A88" s="322" t="s">
        <v>277</v>
      </c>
      <c r="B88" s="336" t="s">
        <v>44</v>
      </c>
      <c r="C88" s="337">
        <f t="shared" ref="C88:C93" si="9">IF(J78="-","",IF($C$1=$T$1,(J78*$C$2),IF($C$1=$T$2,(Q78*$C$2))))</f>
        <v>38.22</v>
      </c>
      <c r="D88" s="325"/>
      <c r="E88" s="323"/>
      <c r="F88" s="323"/>
      <c r="G88" s="323"/>
      <c r="H88" s="323"/>
      <c r="I88" s="323"/>
      <c r="J88" s="339"/>
      <c r="K88" s="325"/>
      <c r="L88" s="323"/>
      <c r="M88" s="342"/>
      <c r="N88" s="342"/>
      <c r="O88" s="342"/>
      <c r="P88" s="342"/>
      <c r="Q88" s="341"/>
      <c r="R88" s="325"/>
    </row>
    <row r="89" spans="1:18" x14ac:dyDescent="0.25">
      <c r="A89" s="322" t="s">
        <v>278</v>
      </c>
      <c r="B89" s="336" t="s">
        <v>12</v>
      </c>
      <c r="C89" s="337">
        <f t="shared" si="9"/>
        <v>30.36</v>
      </c>
      <c r="D89" s="325"/>
      <c r="E89" s="323"/>
      <c r="F89" s="323"/>
      <c r="G89" s="323"/>
      <c r="H89" s="323"/>
      <c r="I89" s="323"/>
      <c r="J89" s="339"/>
      <c r="K89" s="325"/>
      <c r="L89" s="323"/>
      <c r="M89" s="342"/>
      <c r="N89" s="342"/>
      <c r="O89" s="342"/>
      <c r="P89" s="342"/>
      <c r="Q89" s="341"/>
      <c r="R89" s="325"/>
    </row>
    <row r="90" spans="1:18" x14ac:dyDescent="0.25">
      <c r="A90" s="322" t="s">
        <v>279</v>
      </c>
      <c r="B90" s="336" t="s">
        <v>14</v>
      </c>
      <c r="C90" s="337">
        <f t="shared" si="9"/>
        <v>30.17</v>
      </c>
      <c r="D90" s="325"/>
      <c r="E90" s="323"/>
      <c r="F90" s="323"/>
      <c r="G90" s="323"/>
      <c r="H90" s="323"/>
      <c r="I90" s="323"/>
      <c r="J90" s="339"/>
      <c r="K90" s="325"/>
      <c r="L90" s="323"/>
      <c r="M90" s="342"/>
      <c r="N90" s="342"/>
      <c r="O90" s="342"/>
      <c r="P90" s="342"/>
      <c r="Q90" s="341"/>
      <c r="R90" s="325"/>
    </row>
    <row r="91" spans="1:18" x14ac:dyDescent="0.25">
      <c r="A91" s="322" t="s">
        <v>280</v>
      </c>
      <c r="B91" s="336" t="s">
        <v>15</v>
      </c>
      <c r="C91" s="337">
        <f t="shared" si="9"/>
        <v>28.87</v>
      </c>
      <c r="D91" s="325"/>
      <c r="E91" s="323"/>
      <c r="F91" s="323"/>
      <c r="G91" s="323"/>
      <c r="H91" s="323"/>
      <c r="I91" s="323"/>
      <c r="J91" s="339"/>
      <c r="K91" s="325"/>
      <c r="L91" s="323"/>
      <c r="M91" s="342"/>
      <c r="N91" s="342"/>
      <c r="O91" s="342"/>
      <c r="P91" s="342"/>
      <c r="Q91" s="341"/>
      <c r="R91" s="325"/>
    </row>
    <row r="92" spans="1:18" x14ac:dyDescent="0.25">
      <c r="A92" s="322" t="s">
        <v>281</v>
      </c>
      <c r="B92" s="336" t="s">
        <v>16</v>
      </c>
      <c r="C92" s="337">
        <f t="shared" si="9"/>
        <v>27.57</v>
      </c>
      <c r="D92" s="325"/>
      <c r="E92" s="323"/>
      <c r="F92" s="323"/>
      <c r="G92" s="323"/>
      <c r="H92" s="323"/>
      <c r="I92" s="323"/>
      <c r="J92" s="339"/>
      <c r="K92" s="325"/>
      <c r="L92" s="323"/>
      <c r="M92" s="342"/>
      <c r="N92" s="342"/>
      <c r="O92" s="342"/>
      <c r="P92" s="342"/>
      <c r="Q92" s="341"/>
      <c r="R92" s="325"/>
    </row>
    <row r="93" spans="1:18" x14ac:dyDescent="0.25">
      <c r="A93" s="322" t="s">
        <v>282</v>
      </c>
      <c r="B93" s="336" t="s">
        <v>17</v>
      </c>
      <c r="C93" s="337">
        <f t="shared" si="9"/>
        <v>26.09</v>
      </c>
      <c r="D93" s="325"/>
      <c r="E93" s="323"/>
      <c r="F93" s="323"/>
      <c r="G93" s="323"/>
      <c r="H93" s="323"/>
      <c r="I93" s="323"/>
      <c r="J93" s="339"/>
      <c r="K93" s="325"/>
      <c r="L93" s="323"/>
      <c r="M93" s="342"/>
      <c r="N93" s="342"/>
      <c r="O93" s="342"/>
      <c r="P93" s="342"/>
      <c r="Q93" s="341"/>
      <c r="R93" s="325"/>
    </row>
    <row r="94" spans="1:18" x14ac:dyDescent="0.25">
      <c r="A94" s="322" t="s">
        <v>283</v>
      </c>
      <c r="B94" s="336" t="s">
        <v>18</v>
      </c>
      <c r="C94" s="337">
        <f>IF(J84="-","",IF($C$1=$T$1,(J84*$C$2),IF($C$1=$T$2,(Q84*$C$2))))</f>
        <v>0</v>
      </c>
      <c r="D94" s="325"/>
      <c r="E94" s="323"/>
      <c r="F94" s="323"/>
      <c r="G94" s="323"/>
      <c r="H94" s="323"/>
      <c r="I94" s="323"/>
      <c r="J94" s="339"/>
      <c r="K94" s="325"/>
      <c r="L94" s="323"/>
      <c r="M94" s="342"/>
      <c r="N94" s="342"/>
      <c r="O94" s="342"/>
      <c r="P94" s="342"/>
      <c r="Q94" s="341"/>
      <c r="R94" s="325"/>
    </row>
    <row r="95" spans="1:18" ht="15.75" x14ac:dyDescent="0.25">
      <c r="A95" s="322"/>
      <c r="B95" s="343"/>
      <c r="C95" s="324"/>
      <c r="D95" s="325"/>
      <c r="E95" s="326"/>
      <c r="F95" s="324" t="s">
        <v>593</v>
      </c>
      <c r="G95" s="324"/>
      <c r="H95" s="324"/>
      <c r="I95" s="324"/>
      <c r="J95" s="324"/>
      <c r="K95" s="325"/>
      <c r="L95" s="326"/>
      <c r="M95" s="327" t="s">
        <v>593</v>
      </c>
      <c r="N95" s="327"/>
      <c r="O95" s="327"/>
      <c r="P95" s="327"/>
      <c r="Q95" s="327"/>
      <c r="R95" s="325"/>
    </row>
    <row r="96" spans="1:18" ht="15.75" x14ac:dyDescent="0.25">
      <c r="A96" s="322"/>
      <c r="B96" s="344"/>
      <c r="C96" s="329"/>
      <c r="D96" s="325"/>
      <c r="E96" s="326"/>
      <c r="F96" s="329" t="s">
        <v>34</v>
      </c>
      <c r="G96" s="329"/>
      <c r="H96" s="329"/>
      <c r="I96" s="329"/>
      <c r="J96" s="329"/>
      <c r="K96" s="325"/>
      <c r="L96" s="326"/>
      <c r="M96" s="330" t="s">
        <v>34</v>
      </c>
      <c r="N96" s="330"/>
      <c r="O96" s="330"/>
      <c r="P96" s="330"/>
      <c r="Q96" s="330"/>
      <c r="R96" s="325"/>
    </row>
    <row r="97" spans="1:18" ht="17.25" x14ac:dyDescent="0.25">
      <c r="A97" s="322"/>
      <c r="B97" s="331" t="s">
        <v>22</v>
      </c>
      <c r="C97" s="332" t="s">
        <v>23</v>
      </c>
      <c r="D97" s="325"/>
      <c r="E97" s="323"/>
      <c r="F97" s="332" t="s">
        <v>23</v>
      </c>
      <c r="G97" s="333"/>
      <c r="H97" s="333"/>
      <c r="I97" s="333"/>
      <c r="J97" s="333"/>
      <c r="K97" s="325"/>
      <c r="L97" s="323"/>
      <c r="M97" s="334" t="s">
        <v>23</v>
      </c>
      <c r="N97" s="335"/>
      <c r="O97" s="335"/>
      <c r="P97" s="335"/>
      <c r="Q97" s="335"/>
      <c r="R97" s="325"/>
    </row>
    <row r="98" spans="1:18" x14ac:dyDescent="0.25">
      <c r="A98" s="322" t="s">
        <v>381</v>
      </c>
      <c r="B98" s="336" t="s">
        <v>596</v>
      </c>
      <c r="C98" s="337">
        <f t="shared" ref="C98:C106" si="10">IF(F98="-","",IF($C$1=$T$1,(F98*$C$2),IF($C$1=$T$2,(M98*$C$2))))</f>
        <v>133.65</v>
      </c>
      <c r="D98" s="325"/>
      <c r="E98" s="323"/>
      <c r="F98" s="338">
        <f>'U.S. 2020 Pricing - 05.03.2021'!D96</f>
        <v>133.65</v>
      </c>
      <c r="G98" s="339"/>
      <c r="H98" s="339"/>
      <c r="I98" s="339"/>
      <c r="J98" s="339"/>
      <c r="K98" s="325"/>
      <c r="L98" s="323"/>
      <c r="M98" s="340">
        <f>'CAN Price Matrix - 05.03.2021'!D96</f>
        <v>171.09</v>
      </c>
      <c r="N98" s="341"/>
      <c r="O98" s="341"/>
      <c r="P98" s="341"/>
      <c r="Q98" s="341"/>
      <c r="R98" s="325"/>
    </row>
    <row r="99" spans="1:18" x14ac:dyDescent="0.25">
      <c r="A99" s="322" t="s">
        <v>382</v>
      </c>
      <c r="B99" s="336" t="s">
        <v>597</v>
      </c>
      <c r="C99" s="337">
        <f t="shared" si="10"/>
        <v>66.83</v>
      </c>
      <c r="D99" s="325"/>
      <c r="E99" s="323"/>
      <c r="F99" s="338">
        <f>'U.S. 2020 Pricing - 05.03.2021'!D97</f>
        <v>66.83</v>
      </c>
      <c r="G99" s="339"/>
      <c r="H99" s="339"/>
      <c r="I99" s="339"/>
      <c r="J99" s="339"/>
      <c r="K99" s="325"/>
      <c r="L99" s="323"/>
      <c r="M99" s="340">
        <f>'CAN Price Matrix - 05.03.2021'!D97</f>
        <v>85.55</v>
      </c>
      <c r="N99" s="341"/>
      <c r="O99" s="341"/>
      <c r="P99" s="341"/>
      <c r="Q99" s="341"/>
      <c r="R99" s="325"/>
    </row>
    <row r="100" spans="1:18" x14ac:dyDescent="0.25">
      <c r="A100" s="322" t="s">
        <v>383</v>
      </c>
      <c r="B100" s="336" t="s">
        <v>44</v>
      </c>
      <c r="C100" s="337">
        <f t="shared" si="10"/>
        <v>38.19</v>
      </c>
      <c r="D100" s="325"/>
      <c r="E100" s="323"/>
      <c r="F100" s="338">
        <f>'U.S. 2020 Pricing - 05.03.2021'!D98</f>
        <v>38.19</v>
      </c>
      <c r="G100" s="339"/>
      <c r="H100" s="339"/>
      <c r="I100" s="339"/>
      <c r="J100" s="339"/>
      <c r="K100" s="325"/>
      <c r="L100" s="323"/>
      <c r="M100" s="340">
        <f>'CAN Price Matrix - 05.03.2021'!D98</f>
        <v>52.61</v>
      </c>
      <c r="N100" s="341"/>
      <c r="O100" s="341"/>
      <c r="P100" s="341"/>
      <c r="Q100" s="341"/>
      <c r="R100" s="325"/>
    </row>
    <row r="101" spans="1:18" x14ac:dyDescent="0.25">
      <c r="A101" s="322" t="s">
        <v>384</v>
      </c>
      <c r="B101" s="336" t="s">
        <v>12</v>
      </c>
      <c r="C101" s="337">
        <f t="shared" si="10"/>
        <v>33.659999999999997</v>
      </c>
      <c r="D101" s="325"/>
      <c r="E101" s="323"/>
      <c r="F101" s="338">
        <f>'U.S. 2020 Pricing - 05.03.2021'!D99</f>
        <v>33.659999999999997</v>
      </c>
      <c r="G101" s="339"/>
      <c r="H101" s="339"/>
      <c r="I101" s="339"/>
      <c r="J101" s="339"/>
      <c r="K101" s="325"/>
      <c r="L101" s="323"/>
      <c r="M101" s="340">
        <f>'CAN Price Matrix - 05.03.2021'!D99</f>
        <v>43.1</v>
      </c>
      <c r="N101" s="341"/>
      <c r="O101" s="341"/>
      <c r="P101" s="341"/>
      <c r="Q101" s="341"/>
      <c r="R101" s="325"/>
    </row>
    <row r="102" spans="1:18" x14ac:dyDescent="0.25">
      <c r="A102" s="322" t="s">
        <v>385</v>
      </c>
      <c r="B102" s="336" t="s">
        <v>14</v>
      </c>
      <c r="C102" s="337">
        <f t="shared" si="10"/>
        <v>33.479999999999997</v>
      </c>
      <c r="D102" s="325"/>
      <c r="E102" s="323"/>
      <c r="F102" s="338">
        <f>'U.S. 2020 Pricing - 05.03.2021'!D100</f>
        <v>33.479999999999997</v>
      </c>
      <c r="G102" s="339"/>
      <c r="H102" s="339"/>
      <c r="I102" s="339"/>
      <c r="J102" s="339"/>
      <c r="K102" s="325"/>
      <c r="L102" s="323"/>
      <c r="M102" s="340">
        <f>'CAN Price Matrix - 05.03.2021'!D100</f>
        <v>42.85</v>
      </c>
      <c r="N102" s="341"/>
      <c r="O102" s="341"/>
      <c r="P102" s="341"/>
      <c r="Q102" s="341"/>
      <c r="R102" s="325"/>
    </row>
    <row r="103" spans="1:18" x14ac:dyDescent="0.25">
      <c r="A103" s="322" t="s">
        <v>386</v>
      </c>
      <c r="B103" s="336" t="s">
        <v>15</v>
      </c>
      <c r="C103" s="337">
        <f t="shared" si="10"/>
        <v>32.119999999999997</v>
      </c>
      <c r="D103" s="325"/>
      <c r="E103" s="323"/>
      <c r="F103" s="338">
        <f>'U.S. 2020 Pricing - 05.03.2021'!D101</f>
        <v>32.119999999999997</v>
      </c>
      <c r="G103" s="339"/>
      <c r="H103" s="339"/>
      <c r="I103" s="339"/>
      <c r="J103" s="339"/>
      <c r="K103" s="325"/>
      <c r="L103" s="323"/>
      <c r="M103" s="340">
        <f>'CAN Price Matrix - 05.03.2021'!D101</f>
        <v>41.12</v>
      </c>
      <c r="N103" s="341"/>
      <c r="O103" s="341"/>
      <c r="P103" s="341"/>
      <c r="Q103" s="341"/>
      <c r="R103" s="325"/>
    </row>
    <row r="104" spans="1:18" x14ac:dyDescent="0.25">
      <c r="A104" s="322" t="s">
        <v>387</v>
      </c>
      <c r="B104" s="336" t="s">
        <v>16</v>
      </c>
      <c r="C104" s="337">
        <f t="shared" si="10"/>
        <v>30.76</v>
      </c>
      <c r="D104" s="325"/>
      <c r="E104" s="323"/>
      <c r="F104" s="338">
        <f>'U.S. 2020 Pricing - 05.03.2021'!D102</f>
        <v>30.76</v>
      </c>
      <c r="G104" s="339"/>
      <c r="H104" s="339"/>
      <c r="I104" s="339"/>
      <c r="J104" s="339"/>
      <c r="K104" s="325"/>
      <c r="L104" s="323"/>
      <c r="M104" s="340">
        <f>'CAN Price Matrix - 05.03.2021'!D102</f>
        <v>39.380000000000003</v>
      </c>
      <c r="N104" s="341"/>
      <c r="O104" s="341"/>
      <c r="P104" s="341"/>
      <c r="Q104" s="341"/>
      <c r="R104" s="325"/>
    </row>
    <row r="105" spans="1:18" x14ac:dyDescent="0.25">
      <c r="A105" s="322" t="s">
        <v>614</v>
      </c>
      <c r="B105" s="336" t="s">
        <v>17</v>
      </c>
      <c r="C105" s="337">
        <f t="shared" si="10"/>
        <v>29.2</v>
      </c>
      <c r="D105" s="325"/>
      <c r="E105" s="323"/>
      <c r="F105" s="338">
        <f>'U.S. 2020 Pricing - 05.03.2021'!D103</f>
        <v>29.2</v>
      </c>
      <c r="G105" s="339"/>
      <c r="H105" s="339"/>
      <c r="I105" s="339"/>
      <c r="J105" s="339"/>
      <c r="K105" s="325"/>
      <c r="L105" s="323"/>
      <c r="M105" s="340">
        <f>'CAN Price Matrix - 05.03.2021'!D103</f>
        <v>37.369999999999997</v>
      </c>
      <c r="N105" s="341"/>
      <c r="O105" s="341"/>
      <c r="P105" s="341"/>
      <c r="Q105" s="341"/>
      <c r="R105" s="325"/>
    </row>
    <row r="106" spans="1:18" x14ac:dyDescent="0.25">
      <c r="A106" s="322" t="s">
        <v>615</v>
      </c>
      <c r="B106" s="336" t="s">
        <v>18</v>
      </c>
      <c r="C106" s="337">
        <f t="shared" si="10"/>
        <v>0</v>
      </c>
      <c r="D106" s="325"/>
      <c r="E106" s="323"/>
      <c r="F106" s="338">
        <f>'U.S. 2020 Pricing - 05.03.2021'!D104</f>
        <v>0</v>
      </c>
      <c r="G106" s="339"/>
      <c r="H106" s="339"/>
      <c r="I106" s="339"/>
      <c r="J106" s="339"/>
      <c r="K106" s="325"/>
      <c r="L106" s="323"/>
      <c r="M106" s="340">
        <f>'CAN Price Matrix - 05.03.2021'!D104</f>
        <v>0</v>
      </c>
      <c r="N106" s="341"/>
      <c r="O106" s="341"/>
      <c r="P106" s="341"/>
      <c r="Q106" s="341"/>
      <c r="R106" s="325"/>
    </row>
    <row r="107" spans="1:18" ht="15.75" x14ac:dyDescent="0.25">
      <c r="A107" s="322"/>
      <c r="B107" s="343"/>
      <c r="C107" s="324"/>
      <c r="D107" s="325"/>
      <c r="E107" s="326"/>
      <c r="F107" s="324" t="s">
        <v>591</v>
      </c>
      <c r="G107" s="324"/>
      <c r="H107" s="324"/>
      <c r="I107" s="324"/>
      <c r="J107" s="324" t="s">
        <v>763</v>
      </c>
      <c r="K107" s="325"/>
      <c r="L107" s="326"/>
      <c r="M107" s="327" t="s">
        <v>591</v>
      </c>
      <c r="N107" s="327"/>
      <c r="O107" s="327"/>
      <c r="P107" s="327"/>
      <c r="Q107" s="327" t="s">
        <v>997</v>
      </c>
      <c r="R107" s="325"/>
    </row>
    <row r="108" spans="1:18" ht="15.75" x14ac:dyDescent="0.25">
      <c r="A108" s="322"/>
      <c r="B108" s="344"/>
      <c r="C108" s="329"/>
      <c r="D108" s="325"/>
      <c r="E108" s="326"/>
      <c r="F108" s="329" t="s">
        <v>34</v>
      </c>
      <c r="G108" s="329"/>
      <c r="H108" s="329"/>
      <c r="I108" s="329"/>
      <c r="J108" s="329" t="s">
        <v>34</v>
      </c>
      <c r="K108" s="325"/>
      <c r="L108" s="326"/>
      <c r="M108" s="330" t="s">
        <v>34</v>
      </c>
      <c r="N108" s="330"/>
      <c r="O108" s="330"/>
      <c r="P108" s="330"/>
      <c r="Q108" s="330" t="s">
        <v>34</v>
      </c>
      <c r="R108" s="325"/>
    </row>
    <row r="109" spans="1:18" ht="17.25" x14ac:dyDescent="0.25">
      <c r="A109" s="322"/>
      <c r="B109" s="331" t="s">
        <v>22</v>
      </c>
      <c r="C109" s="332" t="s">
        <v>23</v>
      </c>
      <c r="D109" s="325"/>
      <c r="E109" s="323"/>
      <c r="F109" s="332" t="s">
        <v>23</v>
      </c>
      <c r="G109" s="333"/>
      <c r="H109" s="333"/>
      <c r="I109" s="333"/>
      <c r="J109" s="332" t="s">
        <v>23</v>
      </c>
      <c r="K109" s="325"/>
      <c r="L109" s="323"/>
      <c r="M109" s="334" t="s">
        <v>23</v>
      </c>
      <c r="N109" s="335"/>
      <c r="O109" s="335"/>
      <c r="P109" s="335"/>
      <c r="Q109" s="334" t="s">
        <v>23</v>
      </c>
      <c r="R109" s="325"/>
    </row>
    <row r="110" spans="1:18" x14ac:dyDescent="0.25">
      <c r="A110" s="322" t="s">
        <v>104</v>
      </c>
      <c r="B110" s="336" t="s">
        <v>596</v>
      </c>
      <c r="C110" s="337">
        <f t="shared" ref="C110:C118" si="11">IF(F110="-","",IF($C$1=$T$1,(F110*$C$2),IF($C$1=$T$2,(M110*$C$2))))</f>
        <v>127.29</v>
      </c>
      <c r="D110" s="325"/>
      <c r="E110" s="323"/>
      <c r="F110" s="338">
        <f>'U.S. 2020 Pricing - 05.03.2021'!D114</f>
        <v>127.29</v>
      </c>
      <c r="G110" s="339"/>
      <c r="H110" s="339"/>
      <c r="I110" s="339"/>
      <c r="J110" s="338">
        <f>'U.S. 2020 Pricing - 05.03.2021'!J114</f>
        <v>127.54</v>
      </c>
      <c r="K110" s="325"/>
      <c r="L110" s="323"/>
      <c r="M110" s="340">
        <f>'CAN Price Matrix - 05.03.2021'!D114</f>
        <v>171.09</v>
      </c>
      <c r="N110" s="341"/>
      <c r="O110" s="341"/>
      <c r="P110" s="341"/>
      <c r="Q110" s="340">
        <f>'CAN Price Matrix - 05.03.2021'!J114</f>
        <v>171.42</v>
      </c>
      <c r="R110" s="325"/>
    </row>
    <row r="111" spans="1:18" x14ac:dyDescent="0.25">
      <c r="A111" s="322" t="s">
        <v>105</v>
      </c>
      <c r="B111" s="336" t="s">
        <v>597</v>
      </c>
      <c r="C111" s="337">
        <f t="shared" si="11"/>
        <v>63.64</v>
      </c>
      <c r="D111" s="325"/>
      <c r="E111" s="323"/>
      <c r="F111" s="338">
        <f>'U.S. 2020 Pricing - 05.03.2021'!D115</f>
        <v>63.64</v>
      </c>
      <c r="G111" s="339"/>
      <c r="H111" s="339"/>
      <c r="I111" s="339"/>
      <c r="J111" s="338">
        <f>'U.S. 2020 Pricing - 05.03.2021'!J115</f>
        <v>63.89</v>
      </c>
      <c r="K111" s="325"/>
      <c r="L111" s="323"/>
      <c r="M111" s="340">
        <f>'CAN Price Matrix - 05.03.2021'!D115</f>
        <v>85.55</v>
      </c>
      <c r="N111" s="341"/>
      <c r="O111" s="341"/>
      <c r="P111" s="341"/>
      <c r="Q111" s="340">
        <f>'CAN Price Matrix - 05.03.2021'!J115</f>
        <v>85.88</v>
      </c>
      <c r="R111" s="325"/>
    </row>
    <row r="112" spans="1:18" x14ac:dyDescent="0.25">
      <c r="A112" s="322" t="s">
        <v>106</v>
      </c>
      <c r="B112" s="336" t="s">
        <v>44</v>
      </c>
      <c r="C112" s="337">
        <f t="shared" si="11"/>
        <v>37.43</v>
      </c>
      <c r="D112" s="325"/>
      <c r="E112" s="323"/>
      <c r="F112" s="338">
        <f>'U.S. 2020 Pricing - 05.03.2021'!D116</f>
        <v>37.43</v>
      </c>
      <c r="G112" s="339"/>
      <c r="H112" s="339"/>
      <c r="I112" s="339"/>
      <c r="J112" s="338">
        <f>'U.S. 2020 Pricing - 05.03.2021'!J116</f>
        <v>37.68</v>
      </c>
      <c r="K112" s="325"/>
      <c r="L112" s="323"/>
      <c r="M112" s="340">
        <f>'CAN Price Matrix - 05.03.2021'!D116</f>
        <v>52.61</v>
      </c>
      <c r="N112" s="341"/>
      <c r="O112" s="341"/>
      <c r="P112" s="341"/>
      <c r="Q112" s="340">
        <f>'CAN Price Matrix - 05.03.2021'!J116</f>
        <v>52.94</v>
      </c>
      <c r="R112" s="325"/>
    </row>
    <row r="113" spans="1:18" x14ac:dyDescent="0.25">
      <c r="A113" s="322" t="s">
        <v>107</v>
      </c>
      <c r="B113" s="336" t="s">
        <v>12</v>
      </c>
      <c r="C113" s="337">
        <f t="shared" si="11"/>
        <v>32.06</v>
      </c>
      <c r="D113" s="325"/>
      <c r="E113" s="323"/>
      <c r="F113" s="338">
        <f>'U.S. 2020 Pricing - 05.03.2021'!D117</f>
        <v>32.06</v>
      </c>
      <c r="G113" s="339"/>
      <c r="H113" s="339"/>
      <c r="I113" s="339"/>
      <c r="J113" s="338">
        <f>'U.S. 2020 Pricing - 05.03.2021'!J117</f>
        <v>32.31</v>
      </c>
      <c r="K113" s="325"/>
      <c r="L113" s="323"/>
      <c r="M113" s="340">
        <f>'CAN Price Matrix - 05.03.2021'!D117</f>
        <v>43.1</v>
      </c>
      <c r="N113" s="341"/>
      <c r="O113" s="341"/>
      <c r="P113" s="341"/>
      <c r="Q113" s="340">
        <f>'CAN Price Matrix - 05.03.2021'!J117</f>
        <v>43.43</v>
      </c>
      <c r="R113" s="325"/>
    </row>
    <row r="114" spans="1:18" x14ac:dyDescent="0.25">
      <c r="A114" s="322" t="s">
        <v>108</v>
      </c>
      <c r="B114" s="336" t="s">
        <v>14</v>
      </c>
      <c r="C114" s="337">
        <f t="shared" si="11"/>
        <v>31.88</v>
      </c>
      <c r="D114" s="325"/>
      <c r="E114" s="323"/>
      <c r="F114" s="338">
        <f>'U.S. 2020 Pricing - 05.03.2021'!D118</f>
        <v>31.88</v>
      </c>
      <c r="G114" s="339"/>
      <c r="H114" s="339"/>
      <c r="I114" s="339"/>
      <c r="J114" s="338">
        <f>'U.S. 2020 Pricing - 05.03.2021'!J118</f>
        <v>32.130000000000003</v>
      </c>
      <c r="K114" s="325"/>
      <c r="L114" s="323"/>
      <c r="M114" s="340">
        <f>'CAN Price Matrix - 05.03.2021'!D118</f>
        <v>42.85</v>
      </c>
      <c r="N114" s="341"/>
      <c r="O114" s="341"/>
      <c r="P114" s="341"/>
      <c r="Q114" s="340">
        <f>'CAN Price Matrix - 05.03.2021'!J118</f>
        <v>43.18</v>
      </c>
      <c r="R114" s="325"/>
    </row>
    <row r="115" spans="1:18" x14ac:dyDescent="0.25">
      <c r="A115" s="322" t="s">
        <v>109</v>
      </c>
      <c r="B115" s="336" t="s">
        <v>15</v>
      </c>
      <c r="C115" s="337">
        <f t="shared" si="11"/>
        <v>30.6</v>
      </c>
      <c r="D115" s="325"/>
      <c r="E115" s="323"/>
      <c r="F115" s="338">
        <f>'U.S. 2020 Pricing - 05.03.2021'!D119</f>
        <v>30.6</v>
      </c>
      <c r="G115" s="339"/>
      <c r="H115" s="339"/>
      <c r="I115" s="339"/>
      <c r="J115" s="338">
        <f>'U.S. 2020 Pricing - 05.03.2021'!J119</f>
        <v>30.85</v>
      </c>
      <c r="K115" s="325"/>
      <c r="L115" s="323"/>
      <c r="M115" s="340">
        <f>'CAN Price Matrix - 05.03.2021'!D119</f>
        <v>41.12</v>
      </c>
      <c r="N115" s="341"/>
      <c r="O115" s="341"/>
      <c r="P115" s="341"/>
      <c r="Q115" s="340">
        <f>'CAN Price Matrix - 05.03.2021'!J119</f>
        <v>41.45</v>
      </c>
      <c r="R115" s="325"/>
    </row>
    <row r="116" spans="1:18" x14ac:dyDescent="0.25">
      <c r="A116" s="322" t="s">
        <v>110</v>
      </c>
      <c r="B116" s="336" t="s">
        <v>16</v>
      </c>
      <c r="C116" s="337">
        <f t="shared" si="11"/>
        <v>29.29</v>
      </c>
      <c r="D116" s="325"/>
      <c r="E116" s="323"/>
      <c r="F116" s="338">
        <f>'U.S. 2020 Pricing - 05.03.2021'!D120</f>
        <v>29.29</v>
      </c>
      <c r="G116" s="339"/>
      <c r="H116" s="339"/>
      <c r="I116" s="339"/>
      <c r="J116" s="338">
        <f>'U.S. 2020 Pricing - 05.03.2021'!J120</f>
        <v>29.54</v>
      </c>
      <c r="K116" s="325"/>
      <c r="L116" s="323"/>
      <c r="M116" s="340">
        <f>'CAN Price Matrix - 05.03.2021'!D120</f>
        <v>39.380000000000003</v>
      </c>
      <c r="N116" s="341"/>
      <c r="O116" s="341"/>
      <c r="P116" s="341"/>
      <c r="Q116" s="340">
        <f>'CAN Price Matrix - 05.03.2021'!J120</f>
        <v>39.71</v>
      </c>
      <c r="R116" s="325"/>
    </row>
    <row r="117" spans="1:18" x14ac:dyDescent="0.25">
      <c r="A117" s="322" t="s">
        <v>111</v>
      </c>
      <c r="B117" s="336" t="s">
        <v>17</v>
      </c>
      <c r="C117" s="337">
        <f t="shared" si="11"/>
        <v>27.81</v>
      </c>
      <c r="D117" s="325"/>
      <c r="E117" s="323"/>
      <c r="F117" s="338">
        <f>'U.S. 2020 Pricing - 05.03.2021'!D121</f>
        <v>27.81</v>
      </c>
      <c r="G117" s="339"/>
      <c r="H117" s="339"/>
      <c r="I117" s="339"/>
      <c r="J117" s="338">
        <f>'U.S. 2020 Pricing - 05.03.2021'!J121</f>
        <v>28.06</v>
      </c>
      <c r="K117" s="325"/>
      <c r="L117" s="323"/>
      <c r="M117" s="340">
        <f>'CAN Price Matrix - 05.03.2021'!D121</f>
        <v>37.369999999999997</v>
      </c>
      <c r="N117" s="341"/>
      <c r="O117" s="341"/>
      <c r="P117" s="341"/>
      <c r="Q117" s="340">
        <f>'CAN Price Matrix - 05.03.2021'!J121</f>
        <v>37.700000000000003</v>
      </c>
      <c r="R117" s="325"/>
    </row>
    <row r="118" spans="1:18" x14ac:dyDescent="0.25">
      <c r="A118" s="322" t="s">
        <v>112</v>
      </c>
      <c r="B118" s="336" t="s">
        <v>18</v>
      </c>
      <c r="C118" s="337">
        <f t="shared" si="11"/>
        <v>0</v>
      </c>
      <c r="D118" s="325"/>
      <c r="E118" s="323"/>
      <c r="F118" s="338">
        <f>'U.S. 2020 Pricing - 05.03.2021'!D122</f>
        <v>0</v>
      </c>
      <c r="G118" s="339"/>
      <c r="H118" s="339"/>
      <c r="I118" s="339"/>
      <c r="J118" s="338">
        <f>'U.S. 2020 Pricing - 05.03.2021'!J122</f>
        <v>0</v>
      </c>
      <c r="K118" s="325"/>
      <c r="L118" s="323"/>
      <c r="M118" s="340">
        <f>'CAN Price Matrix - 05.03.2021'!D122</f>
        <v>0</v>
      </c>
      <c r="N118" s="341"/>
      <c r="O118" s="341"/>
      <c r="P118" s="341"/>
      <c r="Q118" s="340">
        <f>'CAN Price Matrix - 05.03.2021'!J122</f>
        <v>0</v>
      </c>
      <c r="R118" s="325"/>
    </row>
    <row r="119" spans="1:18" ht="17.25" x14ac:dyDescent="0.25">
      <c r="A119" s="322"/>
      <c r="B119" s="331" t="s">
        <v>22</v>
      </c>
      <c r="C119" s="332" t="s">
        <v>23</v>
      </c>
      <c r="D119" s="325"/>
      <c r="E119" s="323"/>
      <c r="F119" s="323"/>
      <c r="G119" s="323"/>
      <c r="H119" s="323"/>
      <c r="I119" s="323"/>
      <c r="J119" s="333"/>
      <c r="K119" s="325"/>
      <c r="L119" s="323"/>
      <c r="M119" s="342"/>
      <c r="N119" s="342"/>
      <c r="O119" s="342"/>
      <c r="P119" s="342"/>
      <c r="Q119" s="335"/>
      <c r="R119" s="325"/>
    </row>
    <row r="120" spans="1:18" x14ac:dyDescent="0.25">
      <c r="A120" s="322" t="s">
        <v>284</v>
      </c>
      <c r="B120" s="336" t="s">
        <v>596</v>
      </c>
      <c r="C120" s="337">
        <f t="shared" ref="C120:C128" si="12">IF(J110="-","",IF($C$1=$T$1,(J110*$C$2),IF($C$1=$T$2,(Q110*$C$2))))</f>
        <v>127.54</v>
      </c>
      <c r="D120" s="325"/>
      <c r="E120" s="323"/>
      <c r="F120" s="323"/>
      <c r="G120" s="323"/>
      <c r="H120" s="323"/>
      <c r="I120" s="323"/>
      <c r="J120" s="339"/>
      <c r="K120" s="325"/>
      <c r="L120" s="323"/>
      <c r="M120" s="342"/>
      <c r="N120" s="342"/>
      <c r="O120" s="342"/>
      <c r="P120" s="342"/>
      <c r="Q120" s="341"/>
      <c r="R120" s="325"/>
    </row>
    <row r="121" spans="1:18" x14ac:dyDescent="0.25">
      <c r="A121" s="322" t="s">
        <v>285</v>
      </c>
      <c r="B121" s="336" t="s">
        <v>597</v>
      </c>
      <c r="C121" s="337">
        <f t="shared" si="12"/>
        <v>63.89</v>
      </c>
      <c r="D121" s="325"/>
      <c r="E121" s="323"/>
      <c r="F121" s="323"/>
      <c r="G121" s="323"/>
      <c r="H121" s="323"/>
      <c r="I121" s="323"/>
      <c r="J121" s="339"/>
      <c r="K121" s="325"/>
      <c r="L121" s="323"/>
      <c r="M121" s="342"/>
      <c r="N121" s="342"/>
      <c r="O121" s="342"/>
      <c r="P121" s="342"/>
      <c r="Q121" s="341"/>
      <c r="R121" s="325"/>
    </row>
    <row r="122" spans="1:18" x14ac:dyDescent="0.25">
      <c r="A122" s="322" t="s">
        <v>286</v>
      </c>
      <c r="B122" s="336" t="s">
        <v>44</v>
      </c>
      <c r="C122" s="337">
        <f t="shared" si="12"/>
        <v>37.68</v>
      </c>
      <c r="D122" s="325"/>
      <c r="E122" s="323"/>
      <c r="F122" s="323"/>
      <c r="G122" s="323"/>
      <c r="H122" s="323"/>
      <c r="I122" s="323"/>
      <c r="J122" s="339"/>
      <c r="K122" s="325"/>
      <c r="L122" s="323"/>
      <c r="M122" s="342"/>
      <c r="N122" s="342"/>
      <c r="O122" s="342"/>
      <c r="P122" s="342"/>
      <c r="Q122" s="341"/>
      <c r="R122" s="325"/>
    </row>
    <row r="123" spans="1:18" x14ac:dyDescent="0.25">
      <c r="A123" s="322" t="s">
        <v>287</v>
      </c>
      <c r="B123" s="336" t="s">
        <v>12</v>
      </c>
      <c r="C123" s="337">
        <f t="shared" si="12"/>
        <v>32.31</v>
      </c>
      <c r="D123" s="325"/>
      <c r="E123" s="323"/>
      <c r="F123" s="323"/>
      <c r="G123" s="323"/>
      <c r="H123" s="323"/>
      <c r="I123" s="323"/>
      <c r="J123" s="339"/>
      <c r="K123" s="325"/>
      <c r="L123" s="323"/>
      <c r="M123" s="342"/>
      <c r="N123" s="342"/>
      <c r="O123" s="342"/>
      <c r="P123" s="342"/>
      <c r="Q123" s="341"/>
      <c r="R123" s="325"/>
    </row>
    <row r="124" spans="1:18" x14ac:dyDescent="0.25">
      <c r="A124" s="322" t="s">
        <v>288</v>
      </c>
      <c r="B124" s="336" t="s">
        <v>14</v>
      </c>
      <c r="C124" s="337">
        <f t="shared" si="12"/>
        <v>32.130000000000003</v>
      </c>
      <c r="D124" s="325"/>
      <c r="E124" s="323"/>
      <c r="F124" s="323"/>
      <c r="G124" s="323"/>
      <c r="H124" s="323"/>
      <c r="I124" s="323"/>
      <c r="J124" s="339"/>
      <c r="K124" s="325"/>
      <c r="L124" s="323"/>
      <c r="M124" s="342"/>
      <c r="N124" s="342"/>
      <c r="O124" s="342"/>
      <c r="P124" s="342"/>
      <c r="Q124" s="341"/>
      <c r="R124" s="325"/>
    </row>
    <row r="125" spans="1:18" x14ac:dyDescent="0.25">
      <c r="A125" s="322" t="s">
        <v>289</v>
      </c>
      <c r="B125" s="336" t="s">
        <v>15</v>
      </c>
      <c r="C125" s="337">
        <f t="shared" si="12"/>
        <v>30.85</v>
      </c>
      <c r="D125" s="325"/>
      <c r="E125" s="323"/>
      <c r="F125" s="323"/>
      <c r="G125" s="323"/>
      <c r="H125" s="323"/>
      <c r="I125" s="323"/>
      <c r="J125" s="339"/>
      <c r="K125" s="325"/>
      <c r="L125" s="323"/>
      <c r="M125" s="342"/>
      <c r="N125" s="342"/>
      <c r="O125" s="342"/>
      <c r="P125" s="342"/>
      <c r="Q125" s="341"/>
      <c r="R125" s="325"/>
    </row>
    <row r="126" spans="1:18" x14ac:dyDescent="0.25">
      <c r="A126" s="322" t="s">
        <v>290</v>
      </c>
      <c r="B126" s="336" t="s">
        <v>16</v>
      </c>
      <c r="C126" s="337">
        <f t="shared" si="12"/>
        <v>29.54</v>
      </c>
      <c r="D126" s="325"/>
      <c r="E126" s="323"/>
      <c r="F126" s="323"/>
      <c r="G126" s="323"/>
      <c r="H126" s="323"/>
      <c r="I126" s="323"/>
      <c r="J126" s="339"/>
      <c r="K126" s="325"/>
      <c r="L126" s="323"/>
      <c r="M126" s="342"/>
      <c r="N126" s="342"/>
      <c r="O126" s="342"/>
      <c r="P126" s="342"/>
      <c r="Q126" s="341"/>
      <c r="R126" s="325"/>
    </row>
    <row r="127" spans="1:18" x14ac:dyDescent="0.25">
      <c r="A127" s="322" t="s">
        <v>291</v>
      </c>
      <c r="B127" s="336" t="s">
        <v>17</v>
      </c>
      <c r="C127" s="337">
        <f t="shared" si="12"/>
        <v>28.06</v>
      </c>
      <c r="D127" s="325"/>
      <c r="E127" s="323"/>
      <c r="F127" s="323"/>
      <c r="G127" s="323"/>
      <c r="H127" s="323"/>
      <c r="I127" s="323"/>
      <c r="J127" s="339"/>
      <c r="K127" s="325"/>
      <c r="L127" s="323"/>
      <c r="M127" s="342"/>
      <c r="N127" s="342"/>
      <c r="O127" s="342"/>
      <c r="P127" s="342"/>
      <c r="Q127" s="341"/>
      <c r="R127" s="325"/>
    </row>
    <row r="128" spans="1:18" x14ac:dyDescent="0.25">
      <c r="A128" s="322" t="s">
        <v>292</v>
      </c>
      <c r="B128" s="336" t="s">
        <v>18</v>
      </c>
      <c r="C128" s="337">
        <f t="shared" si="12"/>
        <v>0</v>
      </c>
      <c r="D128" s="325"/>
      <c r="E128" s="323"/>
      <c r="F128" s="323"/>
      <c r="G128" s="323"/>
      <c r="H128" s="323"/>
      <c r="I128" s="323"/>
      <c r="J128" s="339"/>
      <c r="K128" s="325"/>
      <c r="L128" s="323"/>
      <c r="M128" s="342"/>
      <c r="N128" s="342"/>
      <c r="O128" s="342"/>
      <c r="P128" s="342"/>
      <c r="Q128" s="341"/>
      <c r="R128" s="325"/>
    </row>
    <row r="129" spans="1:18" ht="15.75" thickBot="1" x14ac:dyDescent="0.3">
      <c r="A129" s="345"/>
      <c r="B129" s="346"/>
      <c r="C129" s="347"/>
      <c r="D129" s="348"/>
      <c r="E129" s="349"/>
      <c r="F129" s="347"/>
      <c r="G129" s="347"/>
      <c r="H129" s="347"/>
      <c r="I129" s="347"/>
      <c r="J129" s="347"/>
      <c r="K129" s="348"/>
      <c r="L129" s="349"/>
      <c r="M129" s="350"/>
      <c r="N129" s="350"/>
      <c r="O129" s="350"/>
      <c r="P129" s="350"/>
      <c r="Q129" s="350"/>
      <c r="R129" s="348"/>
    </row>
    <row r="130" spans="1:18" ht="18.75" x14ac:dyDescent="0.3">
      <c r="A130" s="351" t="s">
        <v>33</v>
      </c>
      <c r="B130" s="352"/>
      <c r="C130" s="352"/>
      <c r="D130" s="353"/>
      <c r="E130" s="352"/>
      <c r="F130" s="352"/>
      <c r="G130" s="352"/>
      <c r="H130" s="352"/>
      <c r="I130" s="352"/>
      <c r="J130" s="352"/>
      <c r="K130" s="353"/>
      <c r="L130" s="352"/>
      <c r="M130" s="354"/>
      <c r="N130" s="354"/>
      <c r="O130" s="354"/>
      <c r="P130" s="354"/>
      <c r="Q130" s="354"/>
      <c r="R130" s="353"/>
    </row>
    <row r="131" spans="1:18" ht="15.75" x14ac:dyDescent="0.25">
      <c r="A131" s="355"/>
      <c r="B131" s="356"/>
      <c r="C131" s="357"/>
      <c r="D131" s="358"/>
      <c r="E131" s="356"/>
      <c r="F131" s="357" t="s">
        <v>594</v>
      </c>
      <c r="G131" s="357"/>
      <c r="H131" s="357"/>
      <c r="I131" s="357"/>
      <c r="J131" s="357"/>
      <c r="K131" s="358"/>
      <c r="L131" s="356"/>
      <c r="M131" s="359" t="s">
        <v>594</v>
      </c>
      <c r="N131" s="359"/>
      <c r="O131" s="359"/>
      <c r="P131" s="359"/>
      <c r="Q131" s="359"/>
      <c r="R131" s="358"/>
    </row>
    <row r="132" spans="1:18" ht="15.75" x14ac:dyDescent="0.25">
      <c r="A132" s="355"/>
      <c r="B132" s="356"/>
      <c r="C132" s="360"/>
      <c r="D132" s="358"/>
      <c r="E132" s="356"/>
      <c r="F132" s="360" t="s">
        <v>34</v>
      </c>
      <c r="G132" s="360"/>
      <c r="H132" s="360"/>
      <c r="I132" s="360"/>
      <c r="J132" s="360"/>
      <c r="K132" s="358"/>
      <c r="L132" s="356"/>
      <c r="M132" s="361" t="s">
        <v>34</v>
      </c>
      <c r="N132" s="361"/>
      <c r="O132" s="361"/>
      <c r="P132" s="361"/>
      <c r="Q132" s="361"/>
      <c r="R132" s="358"/>
    </row>
    <row r="133" spans="1:18" ht="17.25" x14ac:dyDescent="0.25">
      <c r="A133" s="355"/>
      <c r="B133" s="331" t="s">
        <v>22</v>
      </c>
      <c r="C133" s="332" t="s">
        <v>23</v>
      </c>
      <c r="D133" s="358"/>
      <c r="E133" s="362"/>
      <c r="F133" s="332" t="s">
        <v>23</v>
      </c>
      <c r="G133" s="363"/>
      <c r="H133" s="363"/>
      <c r="I133" s="363"/>
      <c r="J133" s="363"/>
      <c r="K133" s="358"/>
      <c r="L133" s="362"/>
      <c r="M133" s="334" t="s">
        <v>23</v>
      </c>
      <c r="N133" s="364"/>
      <c r="O133" s="364"/>
      <c r="P133" s="364"/>
      <c r="Q133" s="364"/>
      <c r="R133" s="358"/>
    </row>
    <row r="134" spans="1:18" x14ac:dyDescent="0.25">
      <c r="A134" s="355" t="s">
        <v>113</v>
      </c>
      <c r="B134" s="365" t="s">
        <v>596</v>
      </c>
      <c r="C134" s="366">
        <f t="shared" ref="C134:C142" si="13">IF(F134="-","",IF($C$1=$T$1,(F134*$C$2),IF($C$1=$T$2,(M134*$C$2))))</f>
        <v>96.29</v>
      </c>
      <c r="D134" s="358"/>
      <c r="E134" s="362"/>
      <c r="F134" s="367">
        <f>'U.S. 2020 Pricing - 05.03.2021'!AC6</f>
        <v>96.29</v>
      </c>
      <c r="G134" s="368"/>
      <c r="H134" s="368"/>
      <c r="I134" s="368"/>
      <c r="J134" s="368"/>
      <c r="K134" s="358"/>
      <c r="L134" s="362"/>
      <c r="M134" s="369">
        <f>'CAN Price Matrix - 05.03.2021'!AC6</f>
        <v>129.38</v>
      </c>
      <c r="N134" s="370"/>
      <c r="O134" s="370"/>
      <c r="P134" s="370"/>
      <c r="Q134" s="370"/>
      <c r="R134" s="358"/>
    </row>
    <row r="135" spans="1:18" x14ac:dyDescent="0.25">
      <c r="A135" s="355" t="s">
        <v>114</v>
      </c>
      <c r="B135" s="365" t="s">
        <v>597</v>
      </c>
      <c r="C135" s="366">
        <f t="shared" si="13"/>
        <v>49.14</v>
      </c>
      <c r="D135" s="358"/>
      <c r="E135" s="362"/>
      <c r="F135" s="367">
        <f>'U.S. 2020 Pricing - 05.03.2021'!AC7</f>
        <v>49.14</v>
      </c>
      <c r="G135" s="368"/>
      <c r="H135" s="368"/>
      <c r="I135" s="368"/>
      <c r="J135" s="368"/>
      <c r="K135" s="358"/>
      <c r="L135" s="362"/>
      <c r="M135" s="369">
        <f>'CAN Price Matrix - 05.03.2021'!AC7</f>
        <v>66.02</v>
      </c>
      <c r="N135" s="370"/>
      <c r="O135" s="370"/>
      <c r="P135" s="370"/>
      <c r="Q135" s="370"/>
      <c r="R135" s="358"/>
    </row>
    <row r="136" spans="1:18" x14ac:dyDescent="0.25">
      <c r="A136" s="355" t="s">
        <v>115</v>
      </c>
      <c r="B136" s="365" t="s">
        <v>44</v>
      </c>
      <c r="C136" s="366">
        <f t="shared" si="13"/>
        <v>28.77</v>
      </c>
      <c r="D136" s="358"/>
      <c r="E136" s="362"/>
      <c r="F136" s="367">
        <f>'U.S. 2020 Pricing - 05.03.2021'!AC8</f>
        <v>28.77</v>
      </c>
      <c r="G136" s="368"/>
      <c r="H136" s="368"/>
      <c r="I136" s="368"/>
      <c r="J136" s="368"/>
      <c r="K136" s="358"/>
      <c r="L136" s="362"/>
      <c r="M136" s="369">
        <f>'CAN Price Matrix - 05.03.2021'!AC8</f>
        <v>38.64</v>
      </c>
      <c r="N136" s="370"/>
      <c r="O136" s="370"/>
      <c r="P136" s="370"/>
      <c r="Q136" s="370"/>
      <c r="R136" s="358"/>
    </row>
    <row r="137" spans="1:18" x14ac:dyDescent="0.25">
      <c r="A137" s="355" t="s">
        <v>116</v>
      </c>
      <c r="B137" s="365" t="s">
        <v>12</v>
      </c>
      <c r="C137" s="366">
        <f t="shared" si="13"/>
        <v>23.71</v>
      </c>
      <c r="D137" s="358"/>
      <c r="E137" s="362"/>
      <c r="F137" s="367">
        <f>'U.S. 2020 Pricing - 05.03.2021'!AC9</f>
        <v>23.71</v>
      </c>
      <c r="G137" s="368"/>
      <c r="H137" s="368"/>
      <c r="I137" s="368"/>
      <c r="J137" s="368"/>
      <c r="K137" s="358"/>
      <c r="L137" s="362"/>
      <c r="M137" s="369">
        <f>'CAN Price Matrix - 05.03.2021'!AC9</f>
        <v>31.84</v>
      </c>
      <c r="N137" s="370"/>
      <c r="O137" s="370"/>
      <c r="P137" s="370"/>
      <c r="Q137" s="370"/>
      <c r="R137" s="358"/>
    </row>
    <row r="138" spans="1:18" x14ac:dyDescent="0.25">
      <c r="A138" s="355" t="s">
        <v>117</v>
      </c>
      <c r="B138" s="365" t="s">
        <v>14</v>
      </c>
      <c r="C138" s="366">
        <f t="shared" si="13"/>
        <v>23.6</v>
      </c>
      <c r="D138" s="358"/>
      <c r="E138" s="362"/>
      <c r="F138" s="367">
        <f>'U.S. 2020 Pricing - 05.03.2021'!AC10</f>
        <v>23.6</v>
      </c>
      <c r="G138" s="368"/>
      <c r="H138" s="368"/>
      <c r="I138" s="368"/>
      <c r="J138" s="368"/>
      <c r="K138" s="358"/>
      <c r="L138" s="362"/>
      <c r="M138" s="369">
        <f>'CAN Price Matrix - 05.03.2021'!AC10</f>
        <v>31.69</v>
      </c>
      <c r="N138" s="370"/>
      <c r="O138" s="370"/>
      <c r="P138" s="370"/>
      <c r="Q138" s="370"/>
      <c r="R138" s="358"/>
    </row>
    <row r="139" spans="1:18" x14ac:dyDescent="0.25">
      <c r="A139" s="355" t="s">
        <v>118</v>
      </c>
      <c r="B139" s="365" t="s">
        <v>15</v>
      </c>
      <c r="C139" s="366">
        <f t="shared" si="13"/>
        <v>22.37</v>
      </c>
      <c r="D139" s="358"/>
      <c r="E139" s="362"/>
      <c r="F139" s="367">
        <f>'U.S. 2020 Pricing - 05.03.2021'!AC11</f>
        <v>22.37</v>
      </c>
      <c r="G139" s="368"/>
      <c r="H139" s="368"/>
      <c r="I139" s="368"/>
      <c r="J139" s="368"/>
      <c r="K139" s="358"/>
      <c r="L139" s="362"/>
      <c r="M139" s="369">
        <f>'CAN Price Matrix - 05.03.2021'!AC11</f>
        <v>30.03</v>
      </c>
      <c r="N139" s="370"/>
      <c r="O139" s="370"/>
      <c r="P139" s="370"/>
      <c r="Q139" s="370"/>
      <c r="R139" s="358"/>
    </row>
    <row r="140" spans="1:18" x14ac:dyDescent="0.25">
      <c r="A140" s="355" t="s">
        <v>119</v>
      </c>
      <c r="B140" s="365" t="s">
        <v>16</v>
      </c>
      <c r="C140" s="366">
        <f t="shared" si="13"/>
        <v>21.2</v>
      </c>
      <c r="D140" s="358"/>
      <c r="E140" s="362"/>
      <c r="F140" s="367">
        <f>'U.S. 2020 Pricing - 05.03.2021'!AC12</f>
        <v>21.2</v>
      </c>
      <c r="G140" s="368"/>
      <c r="H140" s="368"/>
      <c r="I140" s="368"/>
      <c r="J140" s="368"/>
      <c r="K140" s="358"/>
      <c r="L140" s="362"/>
      <c r="M140" s="369">
        <f>'CAN Price Matrix - 05.03.2021'!AC12</f>
        <v>28.46</v>
      </c>
      <c r="N140" s="370"/>
      <c r="O140" s="370"/>
      <c r="P140" s="370"/>
      <c r="Q140" s="370"/>
      <c r="R140" s="358"/>
    </row>
    <row r="141" spans="1:18" x14ac:dyDescent="0.25">
      <c r="A141" s="355" t="s">
        <v>120</v>
      </c>
      <c r="B141" s="365" t="s">
        <v>17</v>
      </c>
      <c r="C141" s="366">
        <f t="shared" si="13"/>
        <v>19.97</v>
      </c>
      <c r="D141" s="358"/>
      <c r="E141" s="362"/>
      <c r="F141" s="367">
        <f>'U.S. 2020 Pricing - 05.03.2021'!AC13</f>
        <v>19.97</v>
      </c>
      <c r="G141" s="368"/>
      <c r="H141" s="368"/>
      <c r="I141" s="368"/>
      <c r="J141" s="368"/>
      <c r="K141" s="358"/>
      <c r="L141" s="362"/>
      <c r="M141" s="369">
        <f>'CAN Price Matrix - 05.03.2021'!AC13</f>
        <v>26.81</v>
      </c>
      <c r="N141" s="370"/>
      <c r="O141" s="370"/>
      <c r="P141" s="370"/>
      <c r="Q141" s="370"/>
      <c r="R141" s="358"/>
    </row>
    <row r="142" spans="1:18" x14ac:dyDescent="0.25">
      <c r="A142" s="355" t="s">
        <v>121</v>
      </c>
      <c r="B142" s="365" t="s">
        <v>18</v>
      </c>
      <c r="C142" s="366">
        <f t="shared" si="13"/>
        <v>18.47</v>
      </c>
      <c r="D142" s="358"/>
      <c r="E142" s="362"/>
      <c r="F142" s="367">
        <f>'U.S. 2020 Pricing - 05.03.2021'!AC14</f>
        <v>18.47</v>
      </c>
      <c r="G142" s="368"/>
      <c r="H142" s="368"/>
      <c r="I142" s="368"/>
      <c r="J142" s="368"/>
      <c r="K142" s="358"/>
      <c r="L142" s="362"/>
      <c r="M142" s="369">
        <f>'CAN Price Matrix - 05.03.2021'!AC14</f>
        <v>24.64</v>
      </c>
      <c r="N142" s="370"/>
      <c r="O142" s="370"/>
      <c r="P142" s="370"/>
      <c r="Q142" s="370"/>
      <c r="R142" s="358"/>
    </row>
    <row r="143" spans="1:18" ht="15.75" x14ac:dyDescent="0.25">
      <c r="A143" s="355"/>
      <c r="B143" s="356"/>
      <c r="C143" s="357"/>
      <c r="D143" s="358"/>
      <c r="E143" s="356"/>
      <c r="F143" s="357" t="s">
        <v>588</v>
      </c>
      <c r="G143" s="357"/>
      <c r="H143" s="357"/>
      <c r="I143" s="357"/>
      <c r="J143" s="357" t="s">
        <v>766</v>
      </c>
      <c r="K143" s="358"/>
      <c r="L143" s="356"/>
      <c r="M143" s="359" t="s">
        <v>588</v>
      </c>
      <c r="N143" s="359"/>
      <c r="O143" s="359"/>
      <c r="P143" s="359"/>
      <c r="Q143" s="359" t="s">
        <v>998</v>
      </c>
      <c r="R143" s="358"/>
    </row>
    <row r="144" spans="1:18" ht="15.75" x14ac:dyDescent="0.25">
      <c r="A144" s="355"/>
      <c r="B144" s="371"/>
      <c r="C144" s="360"/>
      <c r="D144" s="358"/>
      <c r="E144" s="356"/>
      <c r="F144" s="360" t="s">
        <v>34</v>
      </c>
      <c r="G144" s="360"/>
      <c r="H144" s="360"/>
      <c r="I144" s="360"/>
      <c r="J144" s="360" t="s">
        <v>34</v>
      </c>
      <c r="K144" s="358"/>
      <c r="L144" s="356"/>
      <c r="M144" s="361" t="s">
        <v>34</v>
      </c>
      <c r="N144" s="361"/>
      <c r="O144" s="361"/>
      <c r="P144" s="361"/>
      <c r="Q144" s="361" t="s">
        <v>34</v>
      </c>
      <c r="R144" s="358"/>
    </row>
    <row r="145" spans="1:18" ht="17.25" x14ac:dyDescent="0.25">
      <c r="A145" s="355"/>
      <c r="B145" s="331" t="s">
        <v>22</v>
      </c>
      <c r="C145" s="332" t="s">
        <v>23</v>
      </c>
      <c r="D145" s="358"/>
      <c r="E145" s="362"/>
      <c r="F145" s="332" t="s">
        <v>23</v>
      </c>
      <c r="G145" s="363"/>
      <c r="H145" s="363"/>
      <c r="I145" s="363"/>
      <c r="J145" s="332" t="s">
        <v>23</v>
      </c>
      <c r="K145" s="358"/>
      <c r="L145" s="362"/>
      <c r="M145" s="334" t="s">
        <v>23</v>
      </c>
      <c r="N145" s="364"/>
      <c r="O145" s="364"/>
      <c r="P145" s="364"/>
      <c r="Q145" s="334" t="s">
        <v>23</v>
      </c>
      <c r="R145" s="358"/>
    </row>
    <row r="146" spans="1:18" x14ac:dyDescent="0.25">
      <c r="A146" s="355" t="s">
        <v>122</v>
      </c>
      <c r="B146" s="365" t="s">
        <v>596</v>
      </c>
      <c r="C146" s="366">
        <f t="shared" ref="C146:C154" si="14">IF(F146="-","",IF($C$1=$T$1,(F146*$C$2),IF($C$1=$T$2,(M146*$C$2))))</f>
        <v>106.88</v>
      </c>
      <c r="D146" s="358"/>
      <c r="E146" s="362"/>
      <c r="F146" s="367">
        <f>'U.S. 2020 Pricing - 05.03.2021'!AC24</f>
        <v>106.88</v>
      </c>
      <c r="G146" s="368"/>
      <c r="H146" s="368"/>
      <c r="I146" s="368"/>
      <c r="J146" s="367">
        <f>'U.S. 2020 Pricing - 05.03.2021'!AI24</f>
        <v>107.13</v>
      </c>
      <c r="K146" s="358"/>
      <c r="L146" s="362"/>
      <c r="M146" s="369">
        <f>'CAN Price Matrix - 05.03.2021'!AC24</f>
        <v>143.63999999999999</v>
      </c>
      <c r="N146" s="370"/>
      <c r="O146" s="370"/>
      <c r="P146" s="370"/>
      <c r="Q146" s="369">
        <f>'CAN Price Matrix - 05.03.2021'!AJ24</f>
        <v>143.97</v>
      </c>
      <c r="R146" s="358"/>
    </row>
    <row r="147" spans="1:18" x14ac:dyDescent="0.25">
      <c r="A147" s="355" t="s">
        <v>123</v>
      </c>
      <c r="B147" s="365" t="s">
        <v>597</v>
      </c>
      <c r="C147" s="366">
        <f t="shared" si="14"/>
        <v>54.44</v>
      </c>
      <c r="D147" s="358"/>
      <c r="E147" s="362"/>
      <c r="F147" s="367">
        <f>'U.S. 2020 Pricing - 05.03.2021'!AC25</f>
        <v>54.44</v>
      </c>
      <c r="G147" s="368"/>
      <c r="H147" s="368"/>
      <c r="I147" s="368"/>
      <c r="J147" s="367">
        <f>'U.S. 2020 Pricing - 05.03.2021'!AI25</f>
        <v>54.69</v>
      </c>
      <c r="K147" s="358"/>
      <c r="L147" s="362"/>
      <c r="M147" s="369">
        <f>'CAN Price Matrix - 05.03.2021'!AC25</f>
        <v>73.14</v>
      </c>
      <c r="N147" s="370"/>
      <c r="O147" s="370"/>
      <c r="P147" s="370"/>
      <c r="Q147" s="369">
        <f>'CAN Price Matrix - 05.03.2021'!AJ25</f>
        <v>73.47</v>
      </c>
      <c r="R147" s="358"/>
    </row>
    <row r="148" spans="1:18" x14ac:dyDescent="0.25">
      <c r="A148" s="355" t="s">
        <v>124</v>
      </c>
      <c r="B148" s="365" t="s">
        <v>44</v>
      </c>
      <c r="C148" s="366">
        <f t="shared" si="14"/>
        <v>31.99</v>
      </c>
      <c r="D148" s="358"/>
      <c r="E148" s="362"/>
      <c r="F148" s="367">
        <f>'U.S. 2020 Pricing - 05.03.2021'!AC26</f>
        <v>31.99</v>
      </c>
      <c r="G148" s="368"/>
      <c r="H148" s="368"/>
      <c r="I148" s="368"/>
      <c r="J148" s="367">
        <f>'U.S. 2020 Pricing - 05.03.2021'!AI26</f>
        <v>32.24</v>
      </c>
      <c r="K148" s="358"/>
      <c r="L148" s="362"/>
      <c r="M148" s="369">
        <f>'CAN Price Matrix - 05.03.2021'!AC26</f>
        <v>42.95</v>
      </c>
      <c r="N148" s="370"/>
      <c r="O148" s="370"/>
      <c r="P148" s="370"/>
      <c r="Q148" s="369">
        <f>'CAN Price Matrix - 05.03.2021'!AJ26</f>
        <v>43.28</v>
      </c>
      <c r="R148" s="358"/>
    </row>
    <row r="149" spans="1:18" x14ac:dyDescent="0.25">
      <c r="A149" s="355" t="s">
        <v>125</v>
      </c>
      <c r="B149" s="365" t="s">
        <v>12</v>
      </c>
      <c r="C149" s="366">
        <f t="shared" si="14"/>
        <v>26.33</v>
      </c>
      <c r="D149" s="358"/>
      <c r="E149" s="362"/>
      <c r="F149" s="367">
        <f>'U.S. 2020 Pricing - 05.03.2021'!AC27</f>
        <v>26.33</v>
      </c>
      <c r="G149" s="368"/>
      <c r="H149" s="368"/>
      <c r="I149" s="368"/>
      <c r="J149" s="367">
        <f>'U.S. 2020 Pricing - 05.03.2021'!AI27</f>
        <v>26.58</v>
      </c>
      <c r="K149" s="358"/>
      <c r="L149" s="362"/>
      <c r="M149" s="369">
        <f>'CAN Price Matrix - 05.03.2021'!AC27</f>
        <v>35.340000000000003</v>
      </c>
      <c r="N149" s="370"/>
      <c r="O149" s="370"/>
      <c r="P149" s="370"/>
      <c r="Q149" s="369">
        <f>'CAN Price Matrix - 05.03.2021'!AJ27</f>
        <v>35.67</v>
      </c>
      <c r="R149" s="358"/>
    </row>
    <row r="150" spans="1:18" x14ac:dyDescent="0.25">
      <c r="A150" s="355" t="s">
        <v>126</v>
      </c>
      <c r="B150" s="365" t="s">
        <v>14</v>
      </c>
      <c r="C150" s="366">
        <f t="shared" si="14"/>
        <v>26.18</v>
      </c>
      <c r="D150" s="358"/>
      <c r="E150" s="362"/>
      <c r="F150" s="367">
        <f>'U.S. 2020 Pricing - 05.03.2021'!AC28</f>
        <v>26.18</v>
      </c>
      <c r="G150" s="368"/>
      <c r="H150" s="368"/>
      <c r="I150" s="368"/>
      <c r="J150" s="367">
        <f>'U.S. 2020 Pricing - 05.03.2021'!AI28</f>
        <v>26.43</v>
      </c>
      <c r="K150" s="358"/>
      <c r="L150" s="362"/>
      <c r="M150" s="369">
        <f>'CAN Price Matrix - 05.03.2021'!AC28</f>
        <v>35.17</v>
      </c>
      <c r="N150" s="370"/>
      <c r="O150" s="370"/>
      <c r="P150" s="370"/>
      <c r="Q150" s="369">
        <f>'CAN Price Matrix - 05.03.2021'!AJ28</f>
        <v>35.5</v>
      </c>
      <c r="R150" s="358"/>
    </row>
    <row r="151" spans="1:18" x14ac:dyDescent="0.25">
      <c r="A151" s="355" t="s">
        <v>127</v>
      </c>
      <c r="B151" s="365" t="s">
        <v>15</v>
      </c>
      <c r="C151" s="366">
        <f t="shared" si="14"/>
        <v>24.82</v>
      </c>
      <c r="D151" s="358"/>
      <c r="E151" s="362"/>
      <c r="F151" s="367">
        <f>'U.S. 2020 Pricing - 05.03.2021'!AC29</f>
        <v>24.82</v>
      </c>
      <c r="G151" s="368"/>
      <c r="H151" s="368"/>
      <c r="I151" s="368"/>
      <c r="J151" s="367">
        <f>'U.S. 2020 Pricing - 05.03.2021'!AI29</f>
        <v>25.07</v>
      </c>
      <c r="K151" s="358"/>
      <c r="L151" s="362"/>
      <c r="M151" s="369">
        <f>'CAN Price Matrix - 05.03.2021'!AC29</f>
        <v>33.32</v>
      </c>
      <c r="N151" s="370"/>
      <c r="O151" s="370"/>
      <c r="P151" s="370"/>
      <c r="Q151" s="369">
        <f>'CAN Price Matrix - 05.03.2021'!AJ29</f>
        <v>33.65</v>
      </c>
      <c r="R151" s="358"/>
    </row>
    <row r="152" spans="1:18" x14ac:dyDescent="0.25">
      <c r="A152" s="355" t="s">
        <v>128</v>
      </c>
      <c r="B152" s="365" t="s">
        <v>16</v>
      </c>
      <c r="C152" s="366">
        <f t="shared" si="14"/>
        <v>23.52</v>
      </c>
      <c r="D152" s="358"/>
      <c r="E152" s="362"/>
      <c r="F152" s="367">
        <f>'U.S. 2020 Pricing - 05.03.2021'!AC30</f>
        <v>23.52</v>
      </c>
      <c r="G152" s="368"/>
      <c r="H152" s="368"/>
      <c r="I152" s="368"/>
      <c r="J152" s="367">
        <f>'U.S. 2020 Pricing - 05.03.2021'!AI30</f>
        <v>23.77</v>
      </c>
      <c r="K152" s="358"/>
      <c r="L152" s="362"/>
      <c r="M152" s="369">
        <f>'CAN Price Matrix - 05.03.2021'!AC30</f>
        <v>31.56</v>
      </c>
      <c r="N152" s="370"/>
      <c r="O152" s="370"/>
      <c r="P152" s="370"/>
      <c r="Q152" s="369">
        <f>'CAN Price Matrix - 05.03.2021'!AJ30</f>
        <v>31.89</v>
      </c>
      <c r="R152" s="358"/>
    </row>
    <row r="153" spans="1:18" x14ac:dyDescent="0.25">
      <c r="A153" s="355" t="s">
        <v>129</v>
      </c>
      <c r="B153" s="365" t="s">
        <v>17</v>
      </c>
      <c r="C153" s="366">
        <f t="shared" si="14"/>
        <v>22.13</v>
      </c>
      <c r="D153" s="358"/>
      <c r="E153" s="362"/>
      <c r="F153" s="367">
        <f>'U.S. 2020 Pricing - 05.03.2021'!AC31</f>
        <v>22.13</v>
      </c>
      <c r="G153" s="368"/>
      <c r="H153" s="368"/>
      <c r="I153" s="368"/>
      <c r="J153" s="367">
        <f>'U.S. 2020 Pricing - 05.03.2021'!AI31</f>
        <v>22.38</v>
      </c>
      <c r="K153" s="358"/>
      <c r="L153" s="362"/>
      <c r="M153" s="369">
        <f>'CAN Price Matrix - 05.03.2021'!AC31</f>
        <v>29.71</v>
      </c>
      <c r="N153" s="370"/>
      <c r="O153" s="370"/>
      <c r="P153" s="370"/>
      <c r="Q153" s="369">
        <f>'CAN Price Matrix - 05.03.2021'!AJ31</f>
        <v>30.04</v>
      </c>
      <c r="R153" s="358"/>
    </row>
    <row r="154" spans="1:18" x14ac:dyDescent="0.25">
      <c r="A154" s="355" t="s">
        <v>130</v>
      </c>
      <c r="B154" s="365" t="s">
        <v>18</v>
      </c>
      <c r="C154" s="366">
        <f t="shared" si="14"/>
        <v>20.440000000000001</v>
      </c>
      <c r="D154" s="358"/>
      <c r="E154" s="362"/>
      <c r="F154" s="367">
        <f>'U.S. 2020 Pricing - 05.03.2021'!AC32</f>
        <v>20.440000000000001</v>
      </c>
      <c r="G154" s="368"/>
      <c r="H154" s="368"/>
      <c r="I154" s="368"/>
      <c r="J154" s="367">
        <f>'U.S. 2020 Pricing - 05.03.2021'!AI32</f>
        <v>20.69</v>
      </c>
      <c r="K154" s="358"/>
      <c r="L154" s="362"/>
      <c r="M154" s="369">
        <f>'CAN Price Matrix - 05.03.2021'!AC32</f>
        <v>27.34</v>
      </c>
      <c r="N154" s="370"/>
      <c r="O154" s="370"/>
      <c r="P154" s="370"/>
      <c r="Q154" s="369">
        <f>'CAN Price Matrix - 05.03.2021'!AJ32</f>
        <v>27.67</v>
      </c>
      <c r="R154" s="358"/>
    </row>
    <row r="155" spans="1:18" ht="17.25" x14ac:dyDescent="0.25">
      <c r="A155" s="355"/>
      <c r="B155" s="331" t="s">
        <v>22</v>
      </c>
      <c r="C155" s="332" t="s">
        <v>23</v>
      </c>
      <c r="D155" s="358"/>
      <c r="E155" s="362"/>
      <c r="F155" s="362"/>
      <c r="G155" s="362"/>
      <c r="H155" s="362"/>
      <c r="I155" s="362"/>
      <c r="J155" s="363"/>
      <c r="K155" s="358"/>
      <c r="L155" s="362"/>
      <c r="M155" s="372"/>
      <c r="N155" s="372"/>
      <c r="O155" s="372"/>
      <c r="P155" s="372"/>
      <c r="Q155" s="364"/>
      <c r="R155" s="358"/>
    </row>
    <row r="156" spans="1:18" x14ac:dyDescent="0.25">
      <c r="A156" s="355" t="s">
        <v>293</v>
      </c>
      <c r="B156" s="365" t="s">
        <v>596</v>
      </c>
      <c r="C156" s="366">
        <f>IF(J146="-","",IF($C$1=$T$1,(J146*$C$2),IF($C$1=$T$2,(Q146*$C$2))))</f>
        <v>107.13</v>
      </c>
      <c r="D156" s="358"/>
      <c r="E156" s="362"/>
      <c r="F156" s="362"/>
      <c r="G156" s="362"/>
      <c r="H156" s="362"/>
      <c r="I156" s="362"/>
      <c r="J156" s="368"/>
      <c r="K156" s="358"/>
      <c r="L156" s="362"/>
      <c r="M156" s="372"/>
      <c r="N156" s="372"/>
      <c r="O156" s="372"/>
      <c r="P156" s="372"/>
      <c r="Q156" s="370"/>
      <c r="R156" s="358"/>
    </row>
    <row r="157" spans="1:18" x14ac:dyDescent="0.25">
      <c r="A157" s="355" t="s">
        <v>294</v>
      </c>
      <c r="B157" s="365" t="s">
        <v>597</v>
      </c>
      <c r="C157" s="366">
        <f t="shared" ref="C157:C163" si="15">IF(J147="-","",IF($C$1=$T$1,(J147*$C$2),IF($C$1=$T$2,(Q147*$C$2))))</f>
        <v>54.69</v>
      </c>
      <c r="D157" s="358"/>
      <c r="E157" s="362"/>
      <c r="F157" s="362"/>
      <c r="G157" s="362"/>
      <c r="H157" s="362"/>
      <c r="I157" s="362"/>
      <c r="J157" s="368"/>
      <c r="K157" s="358"/>
      <c r="L157" s="362"/>
      <c r="M157" s="372"/>
      <c r="N157" s="372"/>
      <c r="O157" s="372"/>
      <c r="P157" s="372"/>
      <c r="Q157" s="370"/>
      <c r="R157" s="358"/>
    </row>
    <row r="158" spans="1:18" x14ac:dyDescent="0.25">
      <c r="A158" s="355" t="s">
        <v>295</v>
      </c>
      <c r="B158" s="365" t="s">
        <v>44</v>
      </c>
      <c r="C158" s="366">
        <f t="shared" si="15"/>
        <v>32.24</v>
      </c>
      <c r="D158" s="358"/>
      <c r="E158" s="362"/>
      <c r="F158" s="362"/>
      <c r="G158" s="362"/>
      <c r="H158" s="362"/>
      <c r="I158" s="362"/>
      <c r="J158" s="368"/>
      <c r="K158" s="358"/>
      <c r="L158" s="362"/>
      <c r="M158" s="372"/>
      <c r="N158" s="372"/>
      <c r="O158" s="372"/>
      <c r="P158" s="372"/>
      <c r="Q158" s="370"/>
      <c r="R158" s="358"/>
    </row>
    <row r="159" spans="1:18" x14ac:dyDescent="0.25">
      <c r="A159" s="355" t="s">
        <v>296</v>
      </c>
      <c r="B159" s="365" t="s">
        <v>12</v>
      </c>
      <c r="C159" s="366">
        <f t="shared" si="15"/>
        <v>26.58</v>
      </c>
      <c r="D159" s="358"/>
      <c r="E159" s="362"/>
      <c r="F159" s="362"/>
      <c r="G159" s="362"/>
      <c r="H159" s="362"/>
      <c r="I159" s="362"/>
      <c r="J159" s="368"/>
      <c r="K159" s="358"/>
      <c r="L159" s="362"/>
      <c r="M159" s="372"/>
      <c r="N159" s="372"/>
      <c r="O159" s="372"/>
      <c r="P159" s="372"/>
      <c r="Q159" s="370"/>
      <c r="R159" s="358"/>
    </row>
    <row r="160" spans="1:18" x14ac:dyDescent="0.25">
      <c r="A160" s="355" t="s">
        <v>297</v>
      </c>
      <c r="B160" s="365" t="s">
        <v>14</v>
      </c>
      <c r="C160" s="366">
        <f>IF(J150="-","",IF($C$1=$T$1,(J150*$C$2),IF($C$1=$T$2,(Q150*$C$2))))</f>
        <v>26.43</v>
      </c>
      <c r="D160" s="358"/>
      <c r="E160" s="362"/>
      <c r="F160" s="362"/>
      <c r="G160" s="362"/>
      <c r="H160" s="362"/>
      <c r="I160" s="362"/>
      <c r="J160" s="368"/>
      <c r="K160" s="358"/>
      <c r="L160" s="362"/>
      <c r="M160" s="372"/>
      <c r="N160" s="372"/>
      <c r="O160" s="372"/>
      <c r="P160" s="372"/>
      <c r="Q160" s="370"/>
      <c r="R160" s="358"/>
    </row>
    <row r="161" spans="1:18" x14ac:dyDescent="0.25">
      <c r="A161" s="355" t="s">
        <v>298</v>
      </c>
      <c r="B161" s="365" t="s">
        <v>15</v>
      </c>
      <c r="C161" s="366">
        <f t="shared" si="15"/>
        <v>25.07</v>
      </c>
      <c r="D161" s="358"/>
      <c r="E161" s="362"/>
      <c r="F161" s="362"/>
      <c r="G161" s="362"/>
      <c r="H161" s="362"/>
      <c r="I161" s="362"/>
      <c r="J161" s="368"/>
      <c r="K161" s="358"/>
      <c r="L161" s="362"/>
      <c r="M161" s="372"/>
      <c r="N161" s="372"/>
      <c r="O161" s="372"/>
      <c r="P161" s="372"/>
      <c r="Q161" s="370"/>
      <c r="R161" s="358"/>
    </row>
    <row r="162" spans="1:18" x14ac:dyDescent="0.25">
      <c r="A162" s="355" t="s">
        <v>299</v>
      </c>
      <c r="B162" s="365" t="s">
        <v>16</v>
      </c>
      <c r="C162" s="366">
        <f t="shared" si="15"/>
        <v>23.77</v>
      </c>
      <c r="D162" s="358"/>
      <c r="E162" s="362"/>
      <c r="F162" s="362"/>
      <c r="G162" s="362"/>
      <c r="H162" s="362"/>
      <c r="I162" s="362"/>
      <c r="J162" s="368"/>
      <c r="K162" s="358"/>
      <c r="L162" s="362"/>
      <c r="M162" s="372"/>
      <c r="N162" s="372"/>
      <c r="O162" s="372"/>
      <c r="P162" s="372"/>
      <c r="Q162" s="370"/>
      <c r="R162" s="358"/>
    </row>
    <row r="163" spans="1:18" x14ac:dyDescent="0.25">
      <c r="A163" s="355" t="s">
        <v>300</v>
      </c>
      <c r="B163" s="365" t="s">
        <v>17</v>
      </c>
      <c r="C163" s="366">
        <f t="shared" si="15"/>
        <v>22.38</v>
      </c>
      <c r="D163" s="358"/>
      <c r="E163" s="362"/>
      <c r="F163" s="362"/>
      <c r="G163" s="362"/>
      <c r="H163" s="362"/>
      <c r="I163" s="362"/>
      <c r="J163" s="368"/>
      <c r="K163" s="358"/>
      <c r="L163" s="362"/>
      <c r="M163" s="372"/>
      <c r="N163" s="372"/>
      <c r="O163" s="372"/>
      <c r="P163" s="372"/>
      <c r="Q163" s="370"/>
      <c r="R163" s="358"/>
    </row>
    <row r="164" spans="1:18" x14ac:dyDescent="0.25">
      <c r="A164" s="355" t="s">
        <v>301</v>
      </c>
      <c r="B164" s="365" t="s">
        <v>18</v>
      </c>
      <c r="C164" s="366">
        <f>IF(J154="-","",IF($C$1=$T$1,(J154*$C$2),IF($C$1=$T$2,(Q154*$C$2))))</f>
        <v>20.69</v>
      </c>
      <c r="D164" s="358"/>
      <c r="E164" s="362"/>
      <c r="F164" s="362"/>
      <c r="G164" s="362"/>
      <c r="H164" s="362"/>
      <c r="I164" s="362"/>
      <c r="J164" s="368"/>
      <c r="K164" s="358"/>
      <c r="L164" s="362"/>
      <c r="M164" s="372"/>
      <c r="N164" s="372"/>
      <c r="O164" s="372"/>
      <c r="P164" s="372"/>
      <c r="Q164" s="370"/>
      <c r="R164" s="358"/>
    </row>
    <row r="165" spans="1:18" ht="15.75" x14ac:dyDescent="0.25">
      <c r="A165" s="355"/>
      <c r="B165" s="373"/>
      <c r="C165" s="357"/>
      <c r="D165" s="358"/>
      <c r="E165" s="356"/>
      <c r="F165" s="357" t="s">
        <v>592</v>
      </c>
      <c r="G165" s="357"/>
      <c r="H165" s="357"/>
      <c r="I165" s="357"/>
      <c r="J165" s="357"/>
      <c r="K165" s="358"/>
      <c r="L165" s="356"/>
      <c r="M165" s="359" t="s">
        <v>592</v>
      </c>
      <c r="N165" s="359"/>
      <c r="O165" s="359"/>
      <c r="P165" s="359"/>
      <c r="Q165" s="359"/>
      <c r="R165" s="358"/>
    </row>
    <row r="166" spans="1:18" ht="15.75" x14ac:dyDescent="0.25">
      <c r="A166" s="355"/>
      <c r="B166" s="371"/>
      <c r="C166" s="360"/>
      <c r="D166" s="358"/>
      <c r="E166" s="356"/>
      <c r="F166" s="360" t="s">
        <v>34</v>
      </c>
      <c r="G166" s="360"/>
      <c r="H166" s="360"/>
      <c r="I166" s="360"/>
      <c r="J166" s="360"/>
      <c r="K166" s="358"/>
      <c r="L166" s="356"/>
      <c r="M166" s="361" t="s">
        <v>34</v>
      </c>
      <c r="N166" s="361"/>
      <c r="O166" s="361"/>
      <c r="P166" s="361"/>
      <c r="Q166" s="361"/>
      <c r="R166" s="358"/>
    </row>
    <row r="167" spans="1:18" ht="17.25" x14ac:dyDescent="0.25">
      <c r="A167" s="355"/>
      <c r="B167" s="331" t="s">
        <v>22</v>
      </c>
      <c r="C167" s="332" t="s">
        <v>23</v>
      </c>
      <c r="D167" s="358"/>
      <c r="E167" s="362"/>
      <c r="F167" s="332" t="s">
        <v>23</v>
      </c>
      <c r="G167" s="363"/>
      <c r="H167" s="363"/>
      <c r="I167" s="363"/>
      <c r="J167" s="363"/>
      <c r="K167" s="358"/>
      <c r="L167" s="362"/>
      <c r="M167" s="334" t="s">
        <v>23</v>
      </c>
      <c r="N167" s="364"/>
      <c r="O167" s="364"/>
      <c r="P167" s="364"/>
      <c r="Q167" s="364"/>
      <c r="R167" s="358"/>
    </row>
    <row r="168" spans="1:18" x14ac:dyDescent="0.25">
      <c r="A168" s="355" t="s">
        <v>358</v>
      </c>
      <c r="B168" s="365" t="s">
        <v>596</v>
      </c>
      <c r="C168" s="366">
        <f t="shared" ref="C168:C176" si="16">IF(F168="-","",IF($C$1=$T$1,(F168*$C$2),IF($C$1=$T$2,(M168*$C$2))))</f>
        <v>119.28</v>
      </c>
      <c r="D168" s="358"/>
      <c r="E168" s="362"/>
      <c r="F168" s="367">
        <f>'U.S. 2020 Pricing - 05.03.2021'!AC42</f>
        <v>119.28</v>
      </c>
      <c r="G168" s="368"/>
      <c r="H168" s="368"/>
      <c r="I168" s="368"/>
      <c r="J168" s="368"/>
      <c r="K168" s="358"/>
      <c r="L168" s="362"/>
      <c r="M168" s="369">
        <f>'CAN Price Matrix - 05.03.2021'!AC42</f>
        <v>152.78</v>
      </c>
      <c r="N168" s="370"/>
      <c r="O168" s="370"/>
      <c r="P168" s="370"/>
      <c r="Q168" s="370"/>
      <c r="R168" s="358"/>
    </row>
    <row r="169" spans="1:18" x14ac:dyDescent="0.25">
      <c r="A169" s="355" t="s">
        <v>359</v>
      </c>
      <c r="B169" s="365" t="s">
        <v>597</v>
      </c>
      <c r="C169" s="366">
        <f t="shared" si="16"/>
        <v>60.64</v>
      </c>
      <c r="D169" s="358"/>
      <c r="E169" s="362"/>
      <c r="F169" s="367">
        <f>'U.S. 2020 Pricing - 05.03.2021'!AC43</f>
        <v>60.64</v>
      </c>
      <c r="G169" s="368"/>
      <c r="H169" s="368"/>
      <c r="I169" s="368"/>
      <c r="J169" s="368"/>
      <c r="K169" s="358"/>
      <c r="L169" s="362"/>
      <c r="M169" s="369">
        <f>'CAN Price Matrix - 05.03.2021'!AC43</f>
        <v>77.72</v>
      </c>
      <c r="N169" s="370"/>
      <c r="O169" s="370"/>
      <c r="P169" s="370"/>
      <c r="Q169" s="370"/>
      <c r="R169" s="358"/>
    </row>
    <row r="170" spans="1:18" x14ac:dyDescent="0.25">
      <c r="A170" s="355" t="s">
        <v>360</v>
      </c>
      <c r="B170" s="365" t="s">
        <v>44</v>
      </c>
      <c r="C170" s="366">
        <f t="shared" si="16"/>
        <v>35.51</v>
      </c>
      <c r="D170" s="358"/>
      <c r="E170" s="362"/>
      <c r="F170" s="367">
        <f>'U.S. 2020 Pricing - 05.03.2021'!AC44</f>
        <v>35.51</v>
      </c>
      <c r="G170" s="368"/>
      <c r="H170" s="368"/>
      <c r="I170" s="368"/>
      <c r="J170" s="368"/>
      <c r="K170" s="358"/>
      <c r="L170" s="362"/>
      <c r="M170" s="369">
        <f>'CAN Price Matrix - 05.03.2021'!AC44</f>
        <v>45.54</v>
      </c>
      <c r="N170" s="370"/>
      <c r="O170" s="370"/>
      <c r="P170" s="370"/>
      <c r="Q170" s="370"/>
      <c r="R170" s="358"/>
    </row>
    <row r="171" spans="1:18" x14ac:dyDescent="0.25">
      <c r="A171" s="355" t="s">
        <v>361</v>
      </c>
      <c r="B171" s="365" t="s">
        <v>12</v>
      </c>
      <c r="C171" s="366">
        <f t="shared" si="16"/>
        <v>29.85</v>
      </c>
      <c r="D171" s="358"/>
      <c r="E171" s="362"/>
      <c r="F171" s="367">
        <f>'U.S. 2020 Pricing - 05.03.2021'!AC45</f>
        <v>29.85</v>
      </c>
      <c r="G171" s="368"/>
      <c r="H171" s="368"/>
      <c r="I171" s="368"/>
      <c r="J171" s="368"/>
      <c r="K171" s="358"/>
      <c r="L171" s="362"/>
      <c r="M171" s="369">
        <f>'CAN Price Matrix - 05.03.2021'!AC45</f>
        <v>38.299999999999997</v>
      </c>
      <c r="N171" s="370"/>
      <c r="O171" s="370"/>
      <c r="P171" s="370"/>
      <c r="Q171" s="370"/>
      <c r="R171" s="358"/>
    </row>
    <row r="172" spans="1:18" x14ac:dyDescent="0.25">
      <c r="A172" s="355" t="s">
        <v>362</v>
      </c>
      <c r="B172" s="365" t="s">
        <v>14</v>
      </c>
      <c r="C172" s="366">
        <f t="shared" si="16"/>
        <v>29.65</v>
      </c>
      <c r="D172" s="358"/>
      <c r="E172" s="362"/>
      <c r="F172" s="367">
        <f>'U.S. 2020 Pricing - 05.03.2021'!AC46</f>
        <v>29.65</v>
      </c>
      <c r="G172" s="368"/>
      <c r="H172" s="368"/>
      <c r="I172" s="368"/>
      <c r="J172" s="368"/>
      <c r="K172" s="358"/>
      <c r="L172" s="362"/>
      <c r="M172" s="369">
        <f>'CAN Price Matrix - 05.03.2021'!AC46</f>
        <v>38.04</v>
      </c>
      <c r="N172" s="370"/>
      <c r="O172" s="370"/>
      <c r="P172" s="370"/>
      <c r="Q172" s="370"/>
      <c r="R172" s="358"/>
    </row>
    <row r="173" spans="1:18" x14ac:dyDescent="0.25">
      <c r="A173" s="355" t="s">
        <v>363</v>
      </c>
      <c r="B173" s="365" t="s">
        <v>15</v>
      </c>
      <c r="C173" s="366">
        <f t="shared" si="16"/>
        <v>28.3</v>
      </c>
      <c r="D173" s="358"/>
      <c r="E173" s="362"/>
      <c r="F173" s="367">
        <f>'U.S. 2020 Pricing - 05.03.2021'!AC47</f>
        <v>28.3</v>
      </c>
      <c r="G173" s="368"/>
      <c r="H173" s="368"/>
      <c r="I173" s="368"/>
      <c r="J173" s="368"/>
      <c r="K173" s="358"/>
      <c r="L173" s="362"/>
      <c r="M173" s="369">
        <f>'CAN Price Matrix - 05.03.2021'!AC47</f>
        <v>36.32</v>
      </c>
      <c r="N173" s="370"/>
      <c r="O173" s="370"/>
      <c r="P173" s="370"/>
      <c r="Q173" s="370"/>
      <c r="R173" s="358"/>
    </row>
    <row r="174" spans="1:18" x14ac:dyDescent="0.25">
      <c r="A174" s="355" t="s">
        <v>364</v>
      </c>
      <c r="B174" s="365" t="s">
        <v>16</v>
      </c>
      <c r="C174" s="366">
        <f t="shared" si="16"/>
        <v>26.92</v>
      </c>
      <c r="D174" s="358"/>
      <c r="E174" s="362"/>
      <c r="F174" s="367">
        <f>'U.S. 2020 Pricing - 05.03.2021'!AC48</f>
        <v>26.92</v>
      </c>
      <c r="G174" s="368"/>
      <c r="H174" s="368"/>
      <c r="I174" s="368"/>
      <c r="J174" s="368"/>
      <c r="K174" s="358"/>
      <c r="L174" s="362"/>
      <c r="M174" s="369">
        <f>'CAN Price Matrix - 05.03.2021'!AC48</f>
        <v>34.56</v>
      </c>
      <c r="N174" s="370"/>
      <c r="O174" s="370"/>
      <c r="P174" s="370"/>
      <c r="Q174" s="370"/>
      <c r="R174" s="358"/>
    </row>
    <row r="175" spans="1:18" x14ac:dyDescent="0.25">
      <c r="A175" s="355" t="s">
        <v>365</v>
      </c>
      <c r="B175" s="365" t="s">
        <v>17</v>
      </c>
      <c r="C175" s="366">
        <f t="shared" si="16"/>
        <v>25.42</v>
      </c>
      <c r="D175" s="358"/>
      <c r="E175" s="362"/>
      <c r="F175" s="367">
        <f>'U.S. 2020 Pricing - 05.03.2021'!AC49</f>
        <v>25.42</v>
      </c>
      <c r="G175" s="368"/>
      <c r="H175" s="368"/>
      <c r="I175" s="368"/>
      <c r="J175" s="368"/>
      <c r="K175" s="358"/>
      <c r="L175" s="362"/>
      <c r="M175" s="369">
        <f>'CAN Price Matrix - 05.03.2021'!AC49</f>
        <v>32.619999999999997</v>
      </c>
      <c r="N175" s="370"/>
      <c r="O175" s="370"/>
      <c r="P175" s="370"/>
      <c r="Q175" s="370"/>
      <c r="R175" s="358"/>
    </row>
    <row r="176" spans="1:18" x14ac:dyDescent="0.25">
      <c r="A176" s="355" t="s">
        <v>613</v>
      </c>
      <c r="B176" s="365" t="s">
        <v>18</v>
      </c>
      <c r="C176" s="366">
        <f t="shared" si="16"/>
        <v>23.59</v>
      </c>
      <c r="D176" s="358"/>
      <c r="E176" s="362"/>
      <c r="F176" s="367">
        <f>'U.S. 2020 Pricing - 05.03.2021'!AC50</f>
        <v>23.59</v>
      </c>
      <c r="G176" s="368"/>
      <c r="H176" s="368"/>
      <c r="I176" s="368"/>
      <c r="J176" s="368"/>
      <c r="K176" s="358"/>
      <c r="L176" s="362"/>
      <c r="M176" s="369">
        <f>'CAN Price Matrix - 05.03.2021'!AC50</f>
        <v>30.24</v>
      </c>
      <c r="N176" s="370"/>
      <c r="O176" s="370"/>
      <c r="P176" s="370"/>
      <c r="Q176" s="370"/>
      <c r="R176" s="358"/>
    </row>
    <row r="177" spans="1:18" ht="15.75" x14ac:dyDescent="0.25">
      <c r="A177" s="355"/>
      <c r="B177" s="356"/>
      <c r="C177" s="357"/>
      <c r="D177" s="358"/>
      <c r="E177" s="356"/>
      <c r="F177" s="357" t="s">
        <v>589</v>
      </c>
      <c r="G177" s="357"/>
      <c r="H177" s="357"/>
      <c r="I177" s="357"/>
      <c r="J177" s="357" t="s">
        <v>762</v>
      </c>
      <c r="K177" s="358"/>
      <c r="L177" s="356"/>
      <c r="M177" s="359" t="s">
        <v>589</v>
      </c>
      <c r="N177" s="359"/>
      <c r="O177" s="359"/>
      <c r="P177" s="359"/>
      <c r="Q177" s="359" t="s">
        <v>995</v>
      </c>
      <c r="R177" s="358"/>
    </row>
    <row r="178" spans="1:18" ht="15.75" x14ac:dyDescent="0.25">
      <c r="A178" s="355"/>
      <c r="B178" s="371"/>
      <c r="C178" s="360"/>
      <c r="D178" s="358"/>
      <c r="E178" s="356"/>
      <c r="F178" s="360" t="s">
        <v>34</v>
      </c>
      <c r="G178" s="360"/>
      <c r="H178" s="360"/>
      <c r="I178" s="360"/>
      <c r="J178" s="360" t="s">
        <v>34</v>
      </c>
      <c r="K178" s="358"/>
      <c r="L178" s="356"/>
      <c r="M178" s="361" t="s">
        <v>34</v>
      </c>
      <c r="N178" s="361"/>
      <c r="O178" s="361"/>
      <c r="P178" s="361"/>
      <c r="Q178" s="361" t="s">
        <v>34</v>
      </c>
      <c r="R178" s="358"/>
    </row>
    <row r="179" spans="1:18" ht="17.25" x14ac:dyDescent="0.25">
      <c r="A179" s="355"/>
      <c r="B179" s="331" t="s">
        <v>22</v>
      </c>
      <c r="C179" s="332" t="s">
        <v>23</v>
      </c>
      <c r="D179" s="358"/>
      <c r="E179" s="362"/>
      <c r="F179" s="332" t="s">
        <v>23</v>
      </c>
      <c r="G179" s="363"/>
      <c r="H179" s="363"/>
      <c r="I179" s="363"/>
      <c r="J179" s="332" t="s">
        <v>23</v>
      </c>
      <c r="K179" s="358"/>
      <c r="L179" s="362"/>
      <c r="M179" s="334" t="s">
        <v>23</v>
      </c>
      <c r="N179" s="364"/>
      <c r="O179" s="364"/>
      <c r="P179" s="364"/>
      <c r="Q179" s="334" t="s">
        <v>23</v>
      </c>
      <c r="R179" s="358"/>
    </row>
    <row r="180" spans="1:18" x14ac:dyDescent="0.25">
      <c r="A180" s="355" t="s">
        <v>131</v>
      </c>
      <c r="B180" s="365" t="s">
        <v>596</v>
      </c>
      <c r="C180" s="366">
        <f t="shared" ref="C180:C188" si="17">IF(F180="-","",IF($C$1=$T$1,(F180*$C$2),IF($C$1=$T$2,(M180*$C$2))))</f>
        <v>113.69</v>
      </c>
      <c r="D180" s="358"/>
      <c r="E180" s="362"/>
      <c r="F180" s="367">
        <f>'U.S. 2020 Pricing - 05.03.2021'!AC60</f>
        <v>113.69</v>
      </c>
      <c r="G180" s="368"/>
      <c r="H180" s="368"/>
      <c r="I180" s="368"/>
      <c r="J180" s="367">
        <f>'U.S. 2020 Pricing - 05.03.2021'!AI60</f>
        <v>113.94</v>
      </c>
      <c r="K180" s="358"/>
      <c r="L180" s="362"/>
      <c r="M180" s="369">
        <f>'CAN Price Matrix - 05.03.2021'!AC60</f>
        <v>152.78</v>
      </c>
      <c r="N180" s="370"/>
      <c r="O180" s="370"/>
      <c r="P180" s="370"/>
      <c r="Q180" s="369">
        <f>'CAN Price Matrix - 05.03.2021'!AJ60</f>
        <v>148.74</v>
      </c>
      <c r="R180" s="358"/>
    </row>
    <row r="181" spans="1:18" x14ac:dyDescent="0.25">
      <c r="A181" s="355" t="s">
        <v>132</v>
      </c>
      <c r="B181" s="365" t="s">
        <v>597</v>
      </c>
      <c r="C181" s="366">
        <f t="shared" si="17"/>
        <v>57.85</v>
      </c>
      <c r="D181" s="358"/>
      <c r="E181" s="362"/>
      <c r="F181" s="367">
        <f>'U.S. 2020 Pricing - 05.03.2021'!AC61</f>
        <v>57.85</v>
      </c>
      <c r="G181" s="368"/>
      <c r="H181" s="368"/>
      <c r="I181" s="368"/>
      <c r="J181" s="367">
        <f>'U.S. 2020 Pricing - 05.03.2021'!AI61</f>
        <v>58.1</v>
      </c>
      <c r="K181" s="358"/>
      <c r="L181" s="362"/>
      <c r="M181" s="369">
        <f>'CAN Price Matrix - 05.03.2021'!AC61</f>
        <v>77.72</v>
      </c>
      <c r="N181" s="370"/>
      <c r="O181" s="370"/>
      <c r="P181" s="370"/>
      <c r="Q181" s="369">
        <f>'CAN Price Matrix - 05.03.2021'!AJ61</f>
        <v>75.86</v>
      </c>
      <c r="R181" s="358"/>
    </row>
    <row r="182" spans="1:18" x14ac:dyDescent="0.25">
      <c r="A182" s="355" t="s">
        <v>133</v>
      </c>
      <c r="B182" s="365" t="s">
        <v>44</v>
      </c>
      <c r="C182" s="366">
        <f t="shared" si="17"/>
        <v>33.909999999999997</v>
      </c>
      <c r="D182" s="358"/>
      <c r="E182" s="362"/>
      <c r="F182" s="367">
        <f>'U.S. 2020 Pricing - 05.03.2021'!AC62</f>
        <v>33.909999999999997</v>
      </c>
      <c r="G182" s="368"/>
      <c r="H182" s="368"/>
      <c r="I182" s="368"/>
      <c r="J182" s="367">
        <f>'U.S. 2020 Pricing - 05.03.2021'!AI62</f>
        <v>34.159999999999997</v>
      </c>
      <c r="K182" s="358"/>
      <c r="L182" s="362"/>
      <c r="M182" s="369">
        <f>'CAN Price Matrix - 05.03.2021'!AC62</f>
        <v>45.54</v>
      </c>
      <c r="N182" s="370"/>
      <c r="O182" s="370"/>
      <c r="P182" s="370"/>
      <c r="Q182" s="369">
        <f>'CAN Price Matrix - 05.03.2021'!AJ62</f>
        <v>44.62</v>
      </c>
      <c r="R182" s="358"/>
    </row>
    <row r="183" spans="1:18" x14ac:dyDescent="0.25">
      <c r="A183" s="355" t="s">
        <v>134</v>
      </c>
      <c r="B183" s="365" t="s">
        <v>12</v>
      </c>
      <c r="C183" s="366">
        <f t="shared" si="17"/>
        <v>28.52</v>
      </c>
      <c r="D183" s="358"/>
      <c r="E183" s="362"/>
      <c r="F183" s="367">
        <f>'U.S. 2020 Pricing - 05.03.2021'!AC63</f>
        <v>28.52</v>
      </c>
      <c r="G183" s="368"/>
      <c r="H183" s="368"/>
      <c r="I183" s="368"/>
      <c r="J183" s="367">
        <f>'U.S. 2020 Pricing - 05.03.2021'!AI63</f>
        <v>28.77</v>
      </c>
      <c r="K183" s="358"/>
      <c r="L183" s="362"/>
      <c r="M183" s="369">
        <f>'CAN Price Matrix - 05.03.2021'!AC63</f>
        <v>37.26</v>
      </c>
      <c r="N183" s="370"/>
      <c r="O183" s="370"/>
      <c r="P183" s="370"/>
      <c r="Q183" s="369">
        <f>'CAN Price Matrix - 05.03.2021'!AJ63</f>
        <v>36.58</v>
      </c>
      <c r="R183" s="358"/>
    </row>
    <row r="184" spans="1:18" x14ac:dyDescent="0.25">
      <c r="A184" s="355" t="s">
        <v>135</v>
      </c>
      <c r="B184" s="365" t="s">
        <v>14</v>
      </c>
      <c r="C184" s="366">
        <f t="shared" si="17"/>
        <v>28.33</v>
      </c>
      <c r="D184" s="358"/>
      <c r="E184" s="362"/>
      <c r="F184" s="367">
        <f>'U.S. 2020 Pricing - 05.03.2021'!AC64</f>
        <v>28.33</v>
      </c>
      <c r="G184" s="368"/>
      <c r="H184" s="368"/>
      <c r="I184" s="368"/>
      <c r="J184" s="367">
        <f>'U.S. 2020 Pricing - 05.03.2021'!AI64</f>
        <v>28.58</v>
      </c>
      <c r="K184" s="358"/>
      <c r="L184" s="362"/>
      <c r="M184" s="369">
        <f>'CAN Price Matrix - 05.03.2021'!AC64</f>
        <v>38.04</v>
      </c>
      <c r="N184" s="370"/>
      <c r="O184" s="370"/>
      <c r="P184" s="370"/>
      <c r="Q184" s="369">
        <f>'CAN Price Matrix - 05.03.2021'!AJ64</f>
        <v>37.340000000000003</v>
      </c>
      <c r="R184" s="358"/>
    </row>
    <row r="185" spans="1:18" x14ac:dyDescent="0.25">
      <c r="A185" s="355" t="s">
        <v>136</v>
      </c>
      <c r="B185" s="365" t="s">
        <v>15</v>
      </c>
      <c r="C185" s="366">
        <f t="shared" si="17"/>
        <v>27.05</v>
      </c>
      <c r="D185" s="358"/>
      <c r="E185" s="362"/>
      <c r="F185" s="367">
        <f>'U.S. 2020 Pricing - 05.03.2021'!AC65</f>
        <v>27.05</v>
      </c>
      <c r="G185" s="368"/>
      <c r="H185" s="368"/>
      <c r="I185" s="368"/>
      <c r="J185" s="367">
        <f>'U.S. 2020 Pricing - 05.03.2021'!AI65</f>
        <v>27.3</v>
      </c>
      <c r="K185" s="358"/>
      <c r="L185" s="362"/>
      <c r="M185" s="369">
        <f>'CAN Price Matrix - 05.03.2021'!AC65</f>
        <v>36.32</v>
      </c>
      <c r="N185" s="370"/>
      <c r="O185" s="370"/>
      <c r="P185" s="370"/>
      <c r="Q185" s="369">
        <f>'CAN Price Matrix - 05.03.2021'!AJ65</f>
        <v>35.67</v>
      </c>
      <c r="R185" s="358"/>
    </row>
    <row r="186" spans="1:18" x14ac:dyDescent="0.25">
      <c r="A186" s="355" t="s">
        <v>137</v>
      </c>
      <c r="B186" s="365" t="s">
        <v>16</v>
      </c>
      <c r="C186" s="366">
        <f t="shared" si="17"/>
        <v>25.74</v>
      </c>
      <c r="D186" s="358"/>
      <c r="E186" s="362"/>
      <c r="F186" s="367">
        <f>'U.S. 2020 Pricing - 05.03.2021'!AC66</f>
        <v>25.74</v>
      </c>
      <c r="G186" s="368"/>
      <c r="H186" s="368"/>
      <c r="I186" s="368"/>
      <c r="J186" s="367">
        <f>'U.S. 2020 Pricing - 05.03.2021'!AI66</f>
        <v>25.99</v>
      </c>
      <c r="K186" s="358"/>
      <c r="L186" s="362"/>
      <c r="M186" s="369">
        <f>'CAN Price Matrix - 05.03.2021'!AC66</f>
        <v>34.56</v>
      </c>
      <c r="N186" s="370"/>
      <c r="O186" s="370"/>
      <c r="P186" s="370"/>
      <c r="Q186" s="369">
        <f>'CAN Price Matrix - 05.03.2021'!AJ66</f>
        <v>33.96</v>
      </c>
      <c r="R186" s="358"/>
    </row>
    <row r="187" spans="1:18" x14ac:dyDescent="0.25">
      <c r="A187" s="355" t="s">
        <v>138</v>
      </c>
      <c r="B187" s="365" t="s">
        <v>17</v>
      </c>
      <c r="C187" s="366">
        <f t="shared" si="17"/>
        <v>24.3</v>
      </c>
      <c r="D187" s="358"/>
      <c r="E187" s="362"/>
      <c r="F187" s="367">
        <f>'U.S. 2020 Pricing - 05.03.2021'!AC67</f>
        <v>24.3</v>
      </c>
      <c r="G187" s="368"/>
      <c r="H187" s="368"/>
      <c r="I187" s="368"/>
      <c r="J187" s="367">
        <f>'U.S. 2020 Pricing - 05.03.2021'!AI67</f>
        <v>24.55</v>
      </c>
      <c r="K187" s="358"/>
      <c r="L187" s="362"/>
      <c r="M187" s="369">
        <f>'CAN Price Matrix - 05.03.2021'!AC67</f>
        <v>32.619999999999997</v>
      </c>
      <c r="N187" s="370"/>
      <c r="O187" s="370"/>
      <c r="P187" s="370"/>
      <c r="Q187" s="369">
        <f>'CAN Price Matrix - 05.03.2021'!AJ67</f>
        <v>32.08</v>
      </c>
      <c r="R187" s="358"/>
    </row>
    <row r="188" spans="1:18" x14ac:dyDescent="0.25">
      <c r="A188" s="355" t="s">
        <v>139</v>
      </c>
      <c r="B188" s="365" t="s">
        <v>18</v>
      </c>
      <c r="C188" s="366">
        <f t="shared" si="17"/>
        <v>22.45</v>
      </c>
      <c r="D188" s="358"/>
      <c r="E188" s="362"/>
      <c r="F188" s="367">
        <f>'U.S. 2020 Pricing - 05.03.2021'!AC68</f>
        <v>22.45</v>
      </c>
      <c r="G188" s="368"/>
      <c r="H188" s="368"/>
      <c r="I188" s="368"/>
      <c r="J188" s="367">
        <f>'U.S. 2020 Pricing - 05.03.2021'!AI68</f>
        <v>22.7</v>
      </c>
      <c r="K188" s="358"/>
      <c r="L188" s="362"/>
      <c r="M188" s="369">
        <f>'CAN Price Matrix - 05.03.2021'!AC68</f>
        <v>30.24</v>
      </c>
      <c r="N188" s="370"/>
      <c r="O188" s="370"/>
      <c r="P188" s="370"/>
      <c r="Q188" s="369">
        <f>'CAN Price Matrix - 05.03.2021'!AJ68</f>
        <v>29.68</v>
      </c>
      <c r="R188" s="358"/>
    </row>
    <row r="189" spans="1:18" ht="17.25" x14ac:dyDescent="0.25">
      <c r="A189" s="355"/>
      <c r="B189" s="331" t="s">
        <v>22</v>
      </c>
      <c r="C189" s="332" t="s">
        <v>23</v>
      </c>
      <c r="D189" s="358"/>
      <c r="E189" s="362"/>
      <c r="F189" s="362"/>
      <c r="G189" s="362"/>
      <c r="H189" s="362"/>
      <c r="I189" s="362"/>
      <c r="J189" s="363"/>
      <c r="K189" s="358"/>
      <c r="L189" s="362"/>
      <c r="M189" s="372"/>
      <c r="N189" s="372"/>
      <c r="O189" s="372"/>
      <c r="P189" s="372"/>
      <c r="Q189" s="364"/>
      <c r="R189" s="358"/>
    </row>
    <row r="190" spans="1:18" x14ac:dyDescent="0.25">
      <c r="A190" s="355" t="s">
        <v>302</v>
      </c>
      <c r="B190" s="365" t="s">
        <v>596</v>
      </c>
      <c r="C190" s="366">
        <f>IF(J180="-","",IF($C$1=$T$1,(J180*$C$2),IF($C$1=$T$2,(Q180*$C$2))))</f>
        <v>113.94</v>
      </c>
      <c r="D190" s="358"/>
      <c r="E190" s="362"/>
      <c r="F190" s="362"/>
      <c r="G190" s="362"/>
      <c r="H190" s="362"/>
      <c r="I190" s="362"/>
      <c r="J190" s="368"/>
      <c r="K190" s="358"/>
      <c r="L190" s="362"/>
      <c r="M190" s="372"/>
      <c r="N190" s="372"/>
      <c r="O190" s="372"/>
      <c r="P190" s="372"/>
      <c r="Q190" s="370"/>
      <c r="R190" s="358"/>
    </row>
    <row r="191" spans="1:18" x14ac:dyDescent="0.25">
      <c r="A191" s="355" t="s">
        <v>303</v>
      </c>
      <c r="B191" s="365" t="s">
        <v>597</v>
      </c>
      <c r="C191" s="366">
        <f t="shared" ref="C191:C197" si="18">IF(J181="-","",IF($C$1=$T$1,(J181*$C$2),IF($C$1=$T$2,(Q181*$C$2))))</f>
        <v>58.1</v>
      </c>
      <c r="D191" s="358"/>
      <c r="E191" s="362"/>
      <c r="F191" s="362"/>
      <c r="G191" s="362"/>
      <c r="H191" s="362"/>
      <c r="I191" s="362"/>
      <c r="J191" s="368"/>
      <c r="K191" s="358"/>
      <c r="L191" s="362"/>
      <c r="M191" s="372"/>
      <c r="N191" s="372"/>
      <c r="O191" s="372"/>
      <c r="P191" s="372"/>
      <c r="Q191" s="370"/>
      <c r="R191" s="358"/>
    </row>
    <row r="192" spans="1:18" x14ac:dyDescent="0.25">
      <c r="A192" s="355" t="s">
        <v>304</v>
      </c>
      <c r="B192" s="365" t="s">
        <v>44</v>
      </c>
      <c r="C192" s="366">
        <f t="shared" si="18"/>
        <v>34.159999999999997</v>
      </c>
      <c r="D192" s="358"/>
      <c r="E192" s="362"/>
      <c r="F192" s="362"/>
      <c r="G192" s="362"/>
      <c r="H192" s="362"/>
      <c r="I192" s="362"/>
      <c r="J192" s="368"/>
      <c r="K192" s="358"/>
      <c r="L192" s="362"/>
      <c r="M192" s="372"/>
      <c r="N192" s="372"/>
      <c r="O192" s="372"/>
      <c r="P192" s="372"/>
      <c r="Q192" s="370"/>
      <c r="R192" s="358"/>
    </row>
    <row r="193" spans="1:18" x14ac:dyDescent="0.25">
      <c r="A193" s="355" t="s">
        <v>305</v>
      </c>
      <c r="B193" s="365" t="s">
        <v>12</v>
      </c>
      <c r="C193" s="366">
        <f t="shared" si="18"/>
        <v>28.77</v>
      </c>
      <c r="D193" s="358"/>
      <c r="E193" s="362"/>
      <c r="F193" s="362"/>
      <c r="G193" s="362"/>
      <c r="H193" s="362"/>
      <c r="I193" s="362"/>
      <c r="J193" s="368"/>
      <c r="K193" s="358"/>
      <c r="L193" s="362"/>
      <c r="M193" s="372"/>
      <c r="N193" s="372"/>
      <c r="O193" s="372"/>
      <c r="P193" s="372"/>
      <c r="Q193" s="370"/>
      <c r="R193" s="358"/>
    </row>
    <row r="194" spans="1:18" x14ac:dyDescent="0.25">
      <c r="A194" s="355" t="s">
        <v>306</v>
      </c>
      <c r="B194" s="365" t="s">
        <v>14</v>
      </c>
      <c r="C194" s="366">
        <f>IF(J184="-","",IF($C$1=$T$1,(J184*$C$2),IF($C$1=$T$2,(Q184*$C$2))))</f>
        <v>28.58</v>
      </c>
      <c r="D194" s="358"/>
      <c r="E194" s="362"/>
      <c r="F194" s="362"/>
      <c r="G194" s="362"/>
      <c r="H194" s="362"/>
      <c r="I194" s="362"/>
      <c r="J194" s="368"/>
      <c r="K194" s="358"/>
      <c r="L194" s="362"/>
      <c r="M194" s="372"/>
      <c r="N194" s="372"/>
      <c r="O194" s="372"/>
      <c r="P194" s="372"/>
      <c r="Q194" s="370"/>
      <c r="R194" s="358"/>
    </row>
    <row r="195" spans="1:18" x14ac:dyDescent="0.25">
      <c r="A195" s="355" t="s">
        <v>307</v>
      </c>
      <c r="B195" s="365" t="s">
        <v>15</v>
      </c>
      <c r="C195" s="366">
        <f t="shared" si="18"/>
        <v>27.3</v>
      </c>
      <c r="D195" s="358"/>
      <c r="E195" s="362"/>
      <c r="F195" s="362"/>
      <c r="G195" s="362"/>
      <c r="H195" s="362"/>
      <c r="I195" s="362"/>
      <c r="J195" s="368"/>
      <c r="K195" s="358"/>
      <c r="L195" s="362"/>
      <c r="M195" s="372"/>
      <c r="N195" s="372"/>
      <c r="O195" s="372"/>
      <c r="P195" s="372"/>
      <c r="Q195" s="370"/>
      <c r="R195" s="358"/>
    </row>
    <row r="196" spans="1:18" x14ac:dyDescent="0.25">
      <c r="A196" s="355" t="s">
        <v>308</v>
      </c>
      <c r="B196" s="365" t="s">
        <v>16</v>
      </c>
      <c r="C196" s="366">
        <f t="shared" si="18"/>
        <v>25.99</v>
      </c>
      <c r="D196" s="358"/>
      <c r="E196" s="362"/>
      <c r="F196" s="362"/>
      <c r="G196" s="362"/>
      <c r="H196" s="362"/>
      <c r="I196" s="362"/>
      <c r="J196" s="368"/>
      <c r="K196" s="358"/>
      <c r="L196" s="362"/>
      <c r="M196" s="372"/>
      <c r="N196" s="372"/>
      <c r="O196" s="372"/>
      <c r="P196" s="372"/>
      <c r="Q196" s="370"/>
      <c r="R196" s="358"/>
    </row>
    <row r="197" spans="1:18" x14ac:dyDescent="0.25">
      <c r="A197" s="355" t="s">
        <v>309</v>
      </c>
      <c r="B197" s="365" t="s">
        <v>17</v>
      </c>
      <c r="C197" s="366">
        <f t="shared" si="18"/>
        <v>24.55</v>
      </c>
      <c r="D197" s="358"/>
      <c r="E197" s="362"/>
      <c r="F197" s="362"/>
      <c r="G197" s="362"/>
      <c r="H197" s="362"/>
      <c r="I197" s="362"/>
      <c r="J197" s="368"/>
      <c r="K197" s="358"/>
      <c r="L197" s="362"/>
      <c r="M197" s="372"/>
      <c r="N197" s="372"/>
      <c r="O197" s="372"/>
      <c r="P197" s="372"/>
      <c r="Q197" s="370"/>
      <c r="R197" s="358"/>
    </row>
    <row r="198" spans="1:18" x14ac:dyDescent="0.25">
      <c r="A198" s="355" t="s">
        <v>310</v>
      </c>
      <c r="B198" s="365" t="s">
        <v>18</v>
      </c>
      <c r="C198" s="366">
        <f>IF(J188="-","",IF($C$1=$T$1,(J188*$C$2),IF($C$1=$T$2,(Q188*$C$2))))</f>
        <v>22.7</v>
      </c>
      <c r="D198" s="358"/>
      <c r="E198" s="362"/>
      <c r="F198" s="362"/>
      <c r="G198" s="362"/>
      <c r="H198" s="362"/>
      <c r="I198" s="362"/>
      <c r="J198" s="368"/>
      <c r="K198" s="358"/>
      <c r="L198" s="362"/>
      <c r="M198" s="372"/>
      <c r="N198" s="372"/>
      <c r="O198" s="372"/>
      <c r="P198" s="372"/>
      <c r="Q198" s="370"/>
      <c r="R198" s="358"/>
    </row>
    <row r="199" spans="1:18" ht="15.75" x14ac:dyDescent="0.25">
      <c r="A199" s="355"/>
      <c r="B199" s="356"/>
      <c r="C199" s="357"/>
      <c r="D199" s="358"/>
      <c r="E199" s="356"/>
      <c r="F199" s="357" t="s">
        <v>590</v>
      </c>
      <c r="G199" s="357"/>
      <c r="H199" s="357"/>
      <c r="I199" s="357"/>
      <c r="J199" s="357" t="s">
        <v>767</v>
      </c>
      <c r="K199" s="358"/>
      <c r="L199" s="356"/>
      <c r="M199" s="359" t="s">
        <v>590</v>
      </c>
      <c r="N199" s="359"/>
      <c r="O199" s="359"/>
      <c r="P199" s="359"/>
      <c r="Q199" s="359" t="s">
        <v>999</v>
      </c>
      <c r="R199" s="358"/>
    </row>
    <row r="200" spans="1:18" ht="15.75" x14ac:dyDescent="0.25">
      <c r="A200" s="355"/>
      <c r="B200" s="371"/>
      <c r="C200" s="360"/>
      <c r="D200" s="358"/>
      <c r="E200" s="356"/>
      <c r="F200" s="360" t="s">
        <v>34</v>
      </c>
      <c r="G200" s="360"/>
      <c r="H200" s="360"/>
      <c r="I200" s="360"/>
      <c r="J200" s="360" t="s">
        <v>34</v>
      </c>
      <c r="K200" s="358"/>
      <c r="L200" s="356"/>
      <c r="M200" s="361" t="s">
        <v>34</v>
      </c>
      <c r="N200" s="361"/>
      <c r="O200" s="361"/>
      <c r="P200" s="361"/>
      <c r="Q200" s="361" t="s">
        <v>34</v>
      </c>
      <c r="R200" s="358"/>
    </row>
    <row r="201" spans="1:18" ht="17.25" x14ac:dyDescent="0.25">
      <c r="A201" s="355"/>
      <c r="B201" s="331" t="s">
        <v>22</v>
      </c>
      <c r="C201" s="332" t="s">
        <v>23</v>
      </c>
      <c r="D201" s="358"/>
      <c r="E201" s="362"/>
      <c r="F201" s="332" t="s">
        <v>23</v>
      </c>
      <c r="G201" s="363"/>
      <c r="H201" s="363"/>
      <c r="I201" s="363"/>
      <c r="J201" s="332" t="s">
        <v>23</v>
      </c>
      <c r="K201" s="358"/>
      <c r="L201" s="362"/>
      <c r="M201" s="334" t="s">
        <v>23</v>
      </c>
      <c r="N201" s="364"/>
      <c r="O201" s="364"/>
      <c r="P201" s="364"/>
      <c r="Q201" s="334" t="s">
        <v>23</v>
      </c>
      <c r="R201" s="358"/>
    </row>
    <row r="202" spans="1:18" x14ac:dyDescent="0.25">
      <c r="A202" s="355" t="s">
        <v>140</v>
      </c>
      <c r="B202" s="365" t="s">
        <v>596</v>
      </c>
      <c r="C202" s="366">
        <f t="shared" ref="C202:C210" si="19">IF(F202="-","",IF($C$1=$T$1,(F202*$C$2),IF($C$1=$T$2,(M202*$C$2))))</f>
        <v>123.75</v>
      </c>
      <c r="D202" s="358"/>
      <c r="E202" s="362"/>
      <c r="F202" s="367">
        <f>'U.S. 2020 Pricing - 05.03.2021'!AC78</f>
        <v>123.75</v>
      </c>
      <c r="G202" s="368"/>
      <c r="H202" s="368"/>
      <c r="I202" s="368"/>
      <c r="J202" s="367">
        <f>'U.S. 2020 Pricing - 05.03.2021'!AI78</f>
        <v>124</v>
      </c>
      <c r="K202" s="358"/>
      <c r="L202" s="362"/>
      <c r="M202" s="369">
        <f>'CAN Price Matrix - 05.03.2021'!AC78</f>
        <v>166.31</v>
      </c>
      <c r="N202" s="370"/>
      <c r="O202" s="370"/>
      <c r="P202" s="370"/>
      <c r="Q202" s="369">
        <f>'CAN Price Matrix - 05.03.2021'!AJ78</f>
        <v>166.64</v>
      </c>
      <c r="R202" s="358"/>
    </row>
    <row r="203" spans="1:18" x14ac:dyDescent="0.25">
      <c r="A203" s="355" t="s">
        <v>141</v>
      </c>
      <c r="B203" s="365" t="s">
        <v>597</v>
      </c>
      <c r="C203" s="366">
        <f t="shared" si="19"/>
        <v>62.87</v>
      </c>
      <c r="D203" s="358"/>
      <c r="E203" s="362"/>
      <c r="F203" s="367">
        <f>'U.S. 2020 Pricing - 05.03.2021'!AC79</f>
        <v>62.87</v>
      </c>
      <c r="G203" s="368"/>
      <c r="H203" s="368"/>
      <c r="I203" s="368"/>
      <c r="J203" s="367">
        <f>'U.S. 2020 Pricing - 05.03.2021'!AI79</f>
        <v>63.12</v>
      </c>
      <c r="K203" s="358"/>
      <c r="L203" s="362"/>
      <c r="M203" s="369">
        <f>'CAN Price Matrix - 05.03.2021'!AC79</f>
        <v>84.47</v>
      </c>
      <c r="N203" s="370"/>
      <c r="O203" s="370"/>
      <c r="P203" s="370"/>
      <c r="Q203" s="369">
        <f>'CAN Price Matrix - 05.03.2021'!AJ79</f>
        <v>84.8</v>
      </c>
      <c r="R203" s="358"/>
    </row>
    <row r="204" spans="1:18" x14ac:dyDescent="0.25">
      <c r="A204" s="355" t="s">
        <v>142</v>
      </c>
      <c r="B204" s="365" t="s">
        <v>44</v>
      </c>
      <c r="C204" s="366">
        <f t="shared" si="19"/>
        <v>39.97</v>
      </c>
      <c r="D204" s="358"/>
      <c r="E204" s="362"/>
      <c r="F204" s="367">
        <f>'U.S. 2020 Pricing - 05.03.2021'!AC80</f>
        <v>39.97</v>
      </c>
      <c r="G204" s="368"/>
      <c r="H204" s="368"/>
      <c r="I204" s="368"/>
      <c r="J204" s="367">
        <f>'U.S. 2020 Pricing - 05.03.2021'!AI80</f>
        <v>40.22</v>
      </c>
      <c r="K204" s="358"/>
      <c r="L204" s="362"/>
      <c r="M204" s="369">
        <f>'CAN Price Matrix - 05.03.2021'!AC80</f>
        <v>52.98</v>
      </c>
      <c r="N204" s="370"/>
      <c r="O204" s="370"/>
      <c r="P204" s="370"/>
      <c r="Q204" s="369">
        <f>'CAN Price Matrix - 05.03.2021'!AJ80</f>
        <v>53.31</v>
      </c>
      <c r="R204" s="358"/>
    </row>
    <row r="205" spans="1:18" x14ac:dyDescent="0.25">
      <c r="A205" s="355" t="s">
        <v>143</v>
      </c>
      <c r="B205" s="365" t="s">
        <v>12</v>
      </c>
      <c r="C205" s="366">
        <f t="shared" si="19"/>
        <v>32.11</v>
      </c>
      <c r="D205" s="358"/>
      <c r="E205" s="362"/>
      <c r="F205" s="367">
        <f>'U.S. 2020 Pricing - 05.03.2021'!AC81</f>
        <v>32.11</v>
      </c>
      <c r="G205" s="368"/>
      <c r="H205" s="368"/>
      <c r="I205" s="368"/>
      <c r="J205" s="367">
        <f>'U.S. 2020 Pricing - 05.03.2021'!AI81</f>
        <v>32.36</v>
      </c>
      <c r="K205" s="358"/>
      <c r="L205" s="362"/>
      <c r="M205" s="369">
        <f>'CAN Price Matrix - 05.03.2021'!AC81</f>
        <v>43.12</v>
      </c>
      <c r="N205" s="370"/>
      <c r="O205" s="370"/>
      <c r="P205" s="370"/>
      <c r="Q205" s="369">
        <f>'CAN Price Matrix - 05.03.2021'!AJ81</f>
        <v>43.45</v>
      </c>
      <c r="R205" s="358"/>
    </row>
    <row r="206" spans="1:18" x14ac:dyDescent="0.25">
      <c r="A206" s="355" t="s">
        <v>144</v>
      </c>
      <c r="B206" s="365" t="s">
        <v>14</v>
      </c>
      <c r="C206" s="366">
        <f t="shared" si="19"/>
        <v>31.92</v>
      </c>
      <c r="D206" s="358"/>
      <c r="E206" s="362"/>
      <c r="F206" s="367">
        <f>'U.S. 2020 Pricing - 05.03.2021'!AC82</f>
        <v>31.92</v>
      </c>
      <c r="G206" s="368"/>
      <c r="H206" s="368"/>
      <c r="I206" s="368"/>
      <c r="J206" s="367">
        <f>'U.S. 2020 Pricing - 05.03.2021'!AI82</f>
        <v>32.17</v>
      </c>
      <c r="K206" s="358"/>
      <c r="L206" s="362"/>
      <c r="M206" s="369">
        <f>'CAN Price Matrix - 05.03.2021'!AC82</f>
        <v>42.87</v>
      </c>
      <c r="N206" s="370"/>
      <c r="O206" s="370"/>
      <c r="P206" s="370"/>
      <c r="Q206" s="369">
        <f>'CAN Price Matrix - 05.03.2021'!AJ82</f>
        <v>43.2</v>
      </c>
      <c r="R206" s="358"/>
    </row>
    <row r="207" spans="1:18" x14ac:dyDescent="0.25">
      <c r="A207" s="355" t="s">
        <v>145</v>
      </c>
      <c r="B207" s="365" t="s">
        <v>15</v>
      </c>
      <c r="C207" s="366">
        <f t="shared" si="19"/>
        <v>30.62</v>
      </c>
      <c r="D207" s="358"/>
      <c r="E207" s="362"/>
      <c r="F207" s="367">
        <f>'U.S. 2020 Pricing - 05.03.2021'!AC83</f>
        <v>30.62</v>
      </c>
      <c r="G207" s="368"/>
      <c r="H207" s="368"/>
      <c r="I207" s="368"/>
      <c r="J207" s="367">
        <f>'U.S. 2020 Pricing - 05.03.2021'!AI83</f>
        <v>30.87</v>
      </c>
      <c r="K207" s="358"/>
      <c r="L207" s="362"/>
      <c r="M207" s="369">
        <f>'CAN Price Matrix - 05.03.2021'!AC83</f>
        <v>41.13</v>
      </c>
      <c r="N207" s="370"/>
      <c r="O207" s="370"/>
      <c r="P207" s="370"/>
      <c r="Q207" s="369">
        <f>'CAN Price Matrix - 05.03.2021'!AJ83</f>
        <v>41.46</v>
      </c>
      <c r="R207" s="358"/>
    </row>
    <row r="208" spans="1:18" x14ac:dyDescent="0.25">
      <c r="A208" s="355" t="s">
        <v>146</v>
      </c>
      <c r="B208" s="365" t="s">
        <v>16</v>
      </c>
      <c r="C208" s="366">
        <f t="shared" si="19"/>
        <v>29.32</v>
      </c>
      <c r="D208" s="358"/>
      <c r="E208" s="362"/>
      <c r="F208" s="367">
        <f>'U.S. 2020 Pricing - 05.03.2021'!AC84</f>
        <v>29.32</v>
      </c>
      <c r="G208" s="368"/>
      <c r="H208" s="368"/>
      <c r="I208" s="368"/>
      <c r="J208" s="367">
        <f>'U.S. 2020 Pricing - 05.03.2021'!AI84</f>
        <v>29.57</v>
      </c>
      <c r="K208" s="358"/>
      <c r="L208" s="362"/>
      <c r="M208" s="369">
        <f>'CAN Price Matrix - 05.03.2021'!AC84</f>
        <v>39.369999999999997</v>
      </c>
      <c r="N208" s="370"/>
      <c r="O208" s="370"/>
      <c r="P208" s="370"/>
      <c r="Q208" s="369">
        <f>'CAN Price Matrix - 05.03.2021'!AJ84</f>
        <v>39.700000000000003</v>
      </c>
      <c r="R208" s="358"/>
    </row>
    <row r="209" spans="1:18" x14ac:dyDescent="0.25">
      <c r="A209" s="355" t="s">
        <v>147</v>
      </c>
      <c r="B209" s="365" t="s">
        <v>17</v>
      </c>
      <c r="C209" s="366">
        <f t="shared" si="19"/>
        <v>27.84</v>
      </c>
      <c r="D209" s="358"/>
      <c r="E209" s="362"/>
      <c r="F209" s="367">
        <f>'U.S. 2020 Pricing - 05.03.2021'!AC85</f>
        <v>27.84</v>
      </c>
      <c r="G209" s="368"/>
      <c r="H209" s="368"/>
      <c r="I209" s="368"/>
      <c r="J209" s="367">
        <f>'U.S. 2020 Pricing - 05.03.2021'!AI85</f>
        <v>28.09</v>
      </c>
      <c r="K209" s="358"/>
      <c r="L209" s="362"/>
      <c r="M209" s="369">
        <f>'CAN Price Matrix - 05.03.2021'!AC85</f>
        <v>37.39</v>
      </c>
      <c r="N209" s="370"/>
      <c r="O209" s="370"/>
      <c r="P209" s="370"/>
      <c r="Q209" s="369">
        <f>'CAN Price Matrix - 05.03.2021'!AJ85</f>
        <v>37.72</v>
      </c>
      <c r="R209" s="358"/>
    </row>
    <row r="210" spans="1:18" x14ac:dyDescent="0.25">
      <c r="A210" s="355" t="s">
        <v>148</v>
      </c>
      <c r="B210" s="365" t="s">
        <v>18</v>
      </c>
      <c r="C210" s="366">
        <f t="shared" si="19"/>
        <v>25.79</v>
      </c>
      <c r="D210" s="358"/>
      <c r="E210" s="362"/>
      <c r="F210" s="367">
        <f>'U.S. 2020 Pricing - 05.03.2021'!AC86</f>
        <v>25.79</v>
      </c>
      <c r="G210" s="368"/>
      <c r="H210" s="368"/>
      <c r="I210" s="368"/>
      <c r="J210" s="367">
        <f>'U.S. 2020 Pricing - 05.03.2021'!AI86</f>
        <v>26.04</v>
      </c>
      <c r="K210" s="358"/>
      <c r="L210" s="362"/>
      <c r="M210" s="369">
        <f>'CAN Price Matrix - 05.03.2021'!AC86</f>
        <v>34.549999999999997</v>
      </c>
      <c r="N210" s="370"/>
      <c r="O210" s="370"/>
      <c r="P210" s="370"/>
      <c r="Q210" s="369">
        <f>'CAN Price Matrix - 05.03.2021'!AJ86</f>
        <v>34.880000000000003</v>
      </c>
      <c r="R210" s="358"/>
    </row>
    <row r="211" spans="1:18" ht="17.25" x14ac:dyDescent="0.25">
      <c r="A211" s="355"/>
      <c r="B211" s="331" t="s">
        <v>22</v>
      </c>
      <c r="C211" s="332" t="s">
        <v>23</v>
      </c>
      <c r="D211" s="358"/>
      <c r="E211" s="362"/>
      <c r="F211" s="362"/>
      <c r="G211" s="362"/>
      <c r="H211" s="362"/>
      <c r="I211" s="362"/>
      <c r="J211" s="363"/>
      <c r="K211" s="358"/>
      <c r="L211" s="362"/>
      <c r="M211" s="372"/>
      <c r="N211" s="372"/>
      <c r="O211" s="372"/>
      <c r="P211" s="372"/>
      <c r="Q211" s="364"/>
      <c r="R211" s="358"/>
    </row>
    <row r="212" spans="1:18" x14ac:dyDescent="0.25">
      <c r="A212" s="355" t="s">
        <v>311</v>
      </c>
      <c r="B212" s="365" t="s">
        <v>596</v>
      </c>
      <c r="C212" s="366">
        <f>IF(J202="-","",IF($C$1=$T$1,(J202*$C$2),IF($C$1=$T$2,(Q202*$C$2))))</f>
        <v>124</v>
      </c>
      <c r="D212" s="358"/>
      <c r="E212" s="362"/>
      <c r="F212" s="362"/>
      <c r="G212" s="362"/>
      <c r="H212" s="362"/>
      <c r="I212" s="362"/>
      <c r="J212" s="368"/>
      <c r="K212" s="358"/>
      <c r="L212" s="362"/>
      <c r="M212" s="372"/>
      <c r="N212" s="372"/>
      <c r="O212" s="372"/>
      <c r="P212" s="372"/>
      <c r="Q212" s="370"/>
      <c r="R212" s="358"/>
    </row>
    <row r="213" spans="1:18" x14ac:dyDescent="0.25">
      <c r="A213" s="355" t="s">
        <v>312</v>
      </c>
      <c r="B213" s="365" t="s">
        <v>597</v>
      </c>
      <c r="C213" s="366">
        <f t="shared" ref="C213:C219" si="20">IF(J203="-","",IF($C$1=$T$1,(J203*$C$2),IF($C$1=$T$2,(Q203*$C$2))))</f>
        <v>63.12</v>
      </c>
      <c r="D213" s="358"/>
      <c r="E213" s="362"/>
      <c r="F213" s="362"/>
      <c r="G213" s="362"/>
      <c r="H213" s="362"/>
      <c r="I213" s="362"/>
      <c r="J213" s="368"/>
      <c r="K213" s="358"/>
      <c r="L213" s="362"/>
      <c r="M213" s="372"/>
      <c r="N213" s="372"/>
      <c r="O213" s="372"/>
      <c r="P213" s="372"/>
      <c r="Q213" s="370"/>
      <c r="R213" s="358"/>
    </row>
    <row r="214" spans="1:18" x14ac:dyDescent="0.25">
      <c r="A214" s="355" t="s">
        <v>313</v>
      </c>
      <c r="B214" s="365" t="s">
        <v>44</v>
      </c>
      <c r="C214" s="366">
        <f t="shared" si="20"/>
        <v>40.22</v>
      </c>
      <c r="D214" s="358"/>
      <c r="E214" s="362"/>
      <c r="F214" s="362"/>
      <c r="G214" s="362"/>
      <c r="H214" s="362"/>
      <c r="I214" s="362"/>
      <c r="J214" s="368"/>
      <c r="K214" s="358"/>
      <c r="L214" s="362"/>
      <c r="M214" s="372"/>
      <c r="N214" s="372"/>
      <c r="O214" s="372"/>
      <c r="P214" s="372"/>
      <c r="Q214" s="370"/>
      <c r="R214" s="358"/>
    </row>
    <row r="215" spans="1:18" x14ac:dyDescent="0.25">
      <c r="A215" s="355" t="s">
        <v>314</v>
      </c>
      <c r="B215" s="365" t="s">
        <v>12</v>
      </c>
      <c r="C215" s="366">
        <f t="shared" si="20"/>
        <v>32.36</v>
      </c>
      <c r="D215" s="358"/>
      <c r="E215" s="362"/>
      <c r="F215" s="362"/>
      <c r="G215" s="362"/>
      <c r="H215" s="362"/>
      <c r="I215" s="362"/>
      <c r="J215" s="368"/>
      <c r="K215" s="358"/>
      <c r="L215" s="362"/>
      <c r="M215" s="372"/>
      <c r="N215" s="372"/>
      <c r="O215" s="372"/>
      <c r="P215" s="372"/>
      <c r="Q215" s="370"/>
      <c r="R215" s="358"/>
    </row>
    <row r="216" spans="1:18" x14ac:dyDescent="0.25">
      <c r="A216" s="355" t="s">
        <v>315</v>
      </c>
      <c r="B216" s="365" t="s">
        <v>14</v>
      </c>
      <c r="C216" s="366">
        <f>IF(J206="-","",IF($C$1=$T$1,(J206*$C$2),IF($C$1=$T$2,(Q206*$C$2))))</f>
        <v>32.17</v>
      </c>
      <c r="D216" s="358"/>
      <c r="E216" s="362"/>
      <c r="F216" s="362"/>
      <c r="G216" s="362"/>
      <c r="H216" s="362"/>
      <c r="I216" s="362"/>
      <c r="J216" s="368"/>
      <c r="K216" s="358"/>
      <c r="L216" s="362"/>
      <c r="M216" s="372"/>
      <c r="N216" s="372"/>
      <c r="O216" s="372"/>
      <c r="P216" s="372"/>
      <c r="Q216" s="370"/>
      <c r="R216" s="358"/>
    </row>
    <row r="217" spans="1:18" x14ac:dyDescent="0.25">
      <c r="A217" s="355" t="s">
        <v>316</v>
      </c>
      <c r="B217" s="365" t="s">
        <v>15</v>
      </c>
      <c r="C217" s="366">
        <f t="shared" si="20"/>
        <v>30.87</v>
      </c>
      <c r="D217" s="358"/>
      <c r="E217" s="362"/>
      <c r="F217" s="362"/>
      <c r="G217" s="362"/>
      <c r="H217" s="362"/>
      <c r="I217" s="362"/>
      <c r="J217" s="368"/>
      <c r="K217" s="358"/>
      <c r="L217" s="362"/>
      <c r="M217" s="372"/>
      <c r="N217" s="372"/>
      <c r="O217" s="372"/>
      <c r="P217" s="372"/>
      <c r="Q217" s="370"/>
      <c r="R217" s="358"/>
    </row>
    <row r="218" spans="1:18" x14ac:dyDescent="0.25">
      <c r="A218" s="355" t="s">
        <v>317</v>
      </c>
      <c r="B218" s="365" t="s">
        <v>16</v>
      </c>
      <c r="C218" s="366">
        <f t="shared" si="20"/>
        <v>29.57</v>
      </c>
      <c r="D218" s="358"/>
      <c r="E218" s="362"/>
      <c r="F218" s="362"/>
      <c r="G218" s="362"/>
      <c r="H218" s="362"/>
      <c r="I218" s="362"/>
      <c r="J218" s="368"/>
      <c r="K218" s="358"/>
      <c r="L218" s="362"/>
      <c r="M218" s="372"/>
      <c r="N218" s="372"/>
      <c r="O218" s="372"/>
      <c r="P218" s="372"/>
      <c r="Q218" s="370"/>
      <c r="R218" s="358"/>
    </row>
    <row r="219" spans="1:18" x14ac:dyDescent="0.25">
      <c r="A219" s="355" t="s">
        <v>318</v>
      </c>
      <c r="B219" s="365" t="s">
        <v>17</v>
      </c>
      <c r="C219" s="366">
        <f t="shared" si="20"/>
        <v>28.09</v>
      </c>
      <c r="D219" s="358"/>
      <c r="E219" s="362"/>
      <c r="F219" s="362"/>
      <c r="G219" s="362"/>
      <c r="H219" s="362"/>
      <c r="I219" s="362"/>
      <c r="J219" s="368"/>
      <c r="K219" s="358"/>
      <c r="L219" s="362"/>
      <c r="M219" s="372"/>
      <c r="N219" s="372"/>
      <c r="O219" s="372"/>
      <c r="P219" s="372"/>
      <c r="Q219" s="370"/>
      <c r="R219" s="358"/>
    </row>
    <row r="220" spans="1:18" x14ac:dyDescent="0.25">
      <c r="A220" s="355" t="s">
        <v>319</v>
      </c>
      <c r="B220" s="365" t="s">
        <v>18</v>
      </c>
      <c r="C220" s="366">
        <f>IF(J210="-","",IF($C$1=$T$1,(J210*$C$2),IF($C$1=$T$2,(Q210*$C$2))))</f>
        <v>26.04</v>
      </c>
      <c r="D220" s="358"/>
      <c r="E220" s="362"/>
      <c r="F220" s="362"/>
      <c r="G220" s="362"/>
      <c r="H220" s="362"/>
      <c r="I220" s="362"/>
      <c r="J220" s="368"/>
      <c r="K220" s="358"/>
      <c r="L220" s="362"/>
      <c r="M220" s="372"/>
      <c r="N220" s="372"/>
      <c r="O220" s="372"/>
      <c r="P220" s="372"/>
      <c r="Q220" s="370"/>
      <c r="R220" s="358"/>
    </row>
    <row r="221" spans="1:18" ht="15.75" x14ac:dyDescent="0.25">
      <c r="A221" s="355"/>
      <c r="B221" s="373"/>
      <c r="C221" s="357"/>
      <c r="D221" s="358"/>
      <c r="E221" s="356"/>
      <c r="F221" s="357" t="s">
        <v>593</v>
      </c>
      <c r="G221" s="357"/>
      <c r="H221" s="357"/>
      <c r="I221" s="357"/>
      <c r="J221" s="357"/>
      <c r="K221" s="358"/>
      <c r="L221" s="356"/>
      <c r="M221" s="359" t="s">
        <v>593</v>
      </c>
      <c r="N221" s="359"/>
      <c r="O221" s="359"/>
      <c r="P221" s="359"/>
      <c r="Q221" s="359"/>
      <c r="R221" s="358"/>
    </row>
    <row r="222" spans="1:18" ht="15.75" x14ac:dyDescent="0.25">
      <c r="A222" s="355"/>
      <c r="B222" s="371"/>
      <c r="C222" s="360"/>
      <c r="D222" s="358"/>
      <c r="E222" s="356"/>
      <c r="F222" s="360" t="s">
        <v>34</v>
      </c>
      <c r="G222" s="360"/>
      <c r="H222" s="360"/>
      <c r="I222" s="360"/>
      <c r="J222" s="360"/>
      <c r="K222" s="358"/>
      <c r="L222" s="356"/>
      <c r="M222" s="361" t="s">
        <v>34</v>
      </c>
      <c r="N222" s="361"/>
      <c r="O222" s="361"/>
      <c r="P222" s="361"/>
      <c r="Q222" s="361"/>
      <c r="R222" s="358"/>
    </row>
    <row r="223" spans="1:18" ht="17.25" x14ac:dyDescent="0.25">
      <c r="A223" s="355"/>
      <c r="B223" s="331" t="s">
        <v>22</v>
      </c>
      <c r="C223" s="332" t="s">
        <v>23</v>
      </c>
      <c r="D223" s="358"/>
      <c r="E223" s="362"/>
      <c r="F223" s="332" t="s">
        <v>23</v>
      </c>
      <c r="G223" s="363"/>
      <c r="H223" s="363"/>
      <c r="I223" s="363"/>
      <c r="J223" s="363"/>
      <c r="K223" s="358"/>
      <c r="L223" s="362"/>
      <c r="M223" s="334" t="s">
        <v>23</v>
      </c>
      <c r="N223" s="364"/>
      <c r="O223" s="364"/>
      <c r="P223" s="364"/>
      <c r="Q223" s="364"/>
      <c r="R223" s="358"/>
    </row>
    <row r="224" spans="1:18" x14ac:dyDescent="0.25">
      <c r="A224" s="355" t="s">
        <v>366</v>
      </c>
      <c r="B224" s="365" t="s">
        <v>596</v>
      </c>
      <c r="C224" s="366">
        <f t="shared" ref="C224:C232" si="21">IF(F224="-","",IF($C$1=$T$1,(F224*$C$2),IF($C$1=$T$2,(M224*$C$2))))</f>
        <v>135.65</v>
      </c>
      <c r="D224" s="358"/>
      <c r="E224" s="362"/>
      <c r="F224" s="367">
        <f>'U.S. 2020 Pricing - 05.03.2021'!AC96</f>
        <v>135.65</v>
      </c>
      <c r="G224" s="368"/>
      <c r="H224" s="368"/>
      <c r="I224" s="368"/>
      <c r="J224" s="368"/>
      <c r="K224" s="358"/>
      <c r="L224" s="362"/>
      <c r="M224" s="369">
        <f>'CAN Price Matrix - 05.03.2021'!AC96</f>
        <v>173.74</v>
      </c>
      <c r="N224" s="370"/>
      <c r="O224" s="370"/>
      <c r="P224" s="370"/>
      <c r="Q224" s="370"/>
      <c r="R224" s="358"/>
    </row>
    <row r="225" spans="1:18" x14ac:dyDescent="0.25">
      <c r="A225" s="355" t="s">
        <v>367</v>
      </c>
      <c r="B225" s="365" t="s">
        <v>597</v>
      </c>
      <c r="C225" s="366">
        <f t="shared" si="21"/>
        <v>68.83</v>
      </c>
      <c r="D225" s="358"/>
      <c r="E225" s="362"/>
      <c r="F225" s="367">
        <f>'U.S. 2020 Pricing - 05.03.2021'!AC97</f>
        <v>68.83</v>
      </c>
      <c r="G225" s="368"/>
      <c r="H225" s="368"/>
      <c r="I225" s="368"/>
      <c r="J225" s="368"/>
      <c r="K225" s="358"/>
      <c r="L225" s="362"/>
      <c r="M225" s="369">
        <f>'CAN Price Matrix - 05.03.2021'!AC97</f>
        <v>88.2</v>
      </c>
      <c r="N225" s="370"/>
      <c r="O225" s="370"/>
      <c r="P225" s="370"/>
      <c r="Q225" s="370"/>
      <c r="R225" s="358"/>
    </row>
    <row r="226" spans="1:18" x14ac:dyDescent="0.25">
      <c r="A226" s="355" t="s">
        <v>368</v>
      </c>
      <c r="B226" s="365" t="s">
        <v>44</v>
      </c>
      <c r="C226" s="366">
        <f t="shared" si="21"/>
        <v>40.19</v>
      </c>
      <c r="D226" s="358"/>
      <c r="E226" s="362"/>
      <c r="F226" s="367">
        <f>'U.S. 2020 Pricing - 05.03.2021'!AC98</f>
        <v>40.19</v>
      </c>
      <c r="G226" s="368"/>
      <c r="H226" s="368"/>
      <c r="I226" s="368"/>
      <c r="J226" s="368"/>
      <c r="K226" s="358"/>
      <c r="L226" s="362"/>
      <c r="M226" s="369">
        <f>'CAN Price Matrix - 05.03.2021'!AC98</f>
        <v>55.26</v>
      </c>
      <c r="N226" s="370"/>
      <c r="O226" s="370"/>
      <c r="P226" s="370"/>
      <c r="Q226" s="370"/>
      <c r="R226" s="358"/>
    </row>
    <row r="227" spans="1:18" x14ac:dyDescent="0.25">
      <c r="A227" s="355" t="s">
        <v>369</v>
      </c>
      <c r="B227" s="365" t="s">
        <v>12</v>
      </c>
      <c r="C227" s="366">
        <f t="shared" si="21"/>
        <v>35.659999999999997</v>
      </c>
      <c r="D227" s="358"/>
      <c r="E227" s="362"/>
      <c r="F227" s="367">
        <f>'U.S. 2020 Pricing - 05.03.2021'!AC99</f>
        <v>35.659999999999997</v>
      </c>
      <c r="G227" s="368"/>
      <c r="H227" s="368"/>
      <c r="I227" s="368"/>
      <c r="J227" s="368"/>
      <c r="K227" s="358"/>
      <c r="L227" s="362"/>
      <c r="M227" s="369">
        <f>'CAN Price Matrix - 05.03.2021'!AC99</f>
        <v>45.75</v>
      </c>
      <c r="N227" s="370"/>
      <c r="O227" s="370"/>
      <c r="P227" s="370"/>
      <c r="Q227" s="370"/>
      <c r="R227" s="358"/>
    </row>
    <row r="228" spans="1:18" x14ac:dyDescent="0.25">
      <c r="A228" s="355" t="s">
        <v>370</v>
      </c>
      <c r="B228" s="365" t="s">
        <v>14</v>
      </c>
      <c r="C228" s="366">
        <f t="shared" si="21"/>
        <v>35.479999999999997</v>
      </c>
      <c r="D228" s="358"/>
      <c r="E228" s="362"/>
      <c r="F228" s="367">
        <f>'U.S. 2020 Pricing - 05.03.2021'!AC100</f>
        <v>35.479999999999997</v>
      </c>
      <c r="G228" s="368"/>
      <c r="H228" s="368"/>
      <c r="I228" s="368"/>
      <c r="J228" s="368"/>
      <c r="K228" s="358"/>
      <c r="L228" s="362"/>
      <c r="M228" s="369">
        <f>'CAN Price Matrix - 05.03.2021'!AC100</f>
        <v>45.5</v>
      </c>
      <c r="N228" s="370"/>
      <c r="O228" s="370"/>
      <c r="P228" s="370"/>
      <c r="Q228" s="370"/>
      <c r="R228" s="358"/>
    </row>
    <row r="229" spans="1:18" x14ac:dyDescent="0.25">
      <c r="A229" s="355" t="s">
        <v>371</v>
      </c>
      <c r="B229" s="365" t="s">
        <v>15</v>
      </c>
      <c r="C229" s="366">
        <f t="shared" si="21"/>
        <v>34.119999999999997</v>
      </c>
      <c r="D229" s="358"/>
      <c r="E229" s="362"/>
      <c r="F229" s="367">
        <f>'U.S. 2020 Pricing - 05.03.2021'!AC101</f>
        <v>34.119999999999997</v>
      </c>
      <c r="G229" s="368"/>
      <c r="H229" s="368"/>
      <c r="I229" s="368"/>
      <c r="J229" s="368"/>
      <c r="K229" s="358"/>
      <c r="L229" s="362"/>
      <c r="M229" s="369">
        <f>'CAN Price Matrix - 05.03.2021'!AC101</f>
        <v>43.77</v>
      </c>
      <c r="N229" s="370"/>
      <c r="O229" s="370"/>
      <c r="P229" s="370"/>
      <c r="Q229" s="370"/>
      <c r="R229" s="358"/>
    </row>
    <row r="230" spans="1:18" x14ac:dyDescent="0.25">
      <c r="A230" s="355" t="s">
        <v>372</v>
      </c>
      <c r="B230" s="365" t="s">
        <v>16</v>
      </c>
      <c r="C230" s="366">
        <f t="shared" si="21"/>
        <v>32.76</v>
      </c>
      <c r="D230" s="358"/>
      <c r="E230" s="362"/>
      <c r="F230" s="367">
        <f>'U.S. 2020 Pricing - 05.03.2021'!AC102</f>
        <v>32.76</v>
      </c>
      <c r="G230" s="368"/>
      <c r="H230" s="368"/>
      <c r="I230" s="368"/>
      <c r="J230" s="368"/>
      <c r="K230" s="358"/>
      <c r="L230" s="362"/>
      <c r="M230" s="369">
        <f>'CAN Price Matrix - 05.03.2021'!AC102</f>
        <v>42.03</v>
      </c>
      <c r="N230" s="370"/>
      <c r="O230" s="370"/>
      <c r="P230" s="370"/>
      <c r="Q230" s="370"/>
      <c r="R230" s="358"/>
    </row>
    <row r="231" spans="1:18" x14ac:dyDescent="0.25">
      <c r="A231" s="355" t="s">
        <v>373</v>
      </c>
      <c r="B231" s="365" t="s">
        <v>17</v>
      </c>
      <c r="C231" s="366">
        <f t="shared" si="21"/>
        <v>31.2</v>
      </c>
      <c r="D231" s="358"/>
      <c r="E231" s="362"/>
      <c r="F231" s="367">
        <f>'U.S. 2020 Pricing - 05.03.2021'!AC103</f>
        <v>31.2</v>
      </c>
      <c r="G231" s="368"/>
      <c r="H231" s="368"/>
      <c r="I231" s="368"/>
      <c r="J231" s="368"/>
      <c r="K231" s="358"/>
      <c r="L231" s="362"/>
      <c r="M231" s="369">
        <f>'CAN Price Matrix - 05.03.2021'!AC103</f>
        <v>40.020000000000003</v>
      </c>
      <c r="N231" s="370"/>
      <c r="O231" s="370"/>
      <c r="P231" s="370"/>
      <c r="Q231" s="370"/>
      <c r="R231" s="358"/>
    </row>
    <row r="232" spans="1:18" x14ac:dyDescent="0.25">
      <c r="A232" s="355" t="s">
        <v>612</v>
      </c>
      <c r="B232" s="365" t="s">
        <v>18</v>
      </c>
      <c r="C232" s="366">
        <f t="shared" si="21"/>
        <v>29</v>
      </c>
      <c r="D232" s="358"/>
      <c r="E232" s="362"/>
      <c r="F232" s="367">
        <f>'U.S. 2020 Pricing - 05.03.2021'!AC104</f>
        <v>29</v>
      </c>
      <c r="G232" s="368"/>
      <c r="H232" s="368"/>
      <c r="I232" s="368"/>
      <c r="J232" s="368"/>
      <c r="K232" s="358"/>
      <c r="L232" s="362"/>
      <c r="M232" s="369">
        <f>'CAN Price Matrix - 05.03.2021'!AC104</f>
        <v>37.17</v>
      </c>
      <c r="N232" s="370"/>
      <c r="O232" s="370"/>
      <c r="P232" s="370"/>
      <c r="Q232" s="370"/>
      <c r="R232" s="358"/>
    </row>
    <row r="233" spans="1:18" ht="15.75" x14ac:dyDescent="0.25">
      <c r="A233" s="355"/>
      <c r="B233" s="373"/>
      <c r="C233" s="357"/>
      <c r="D233" s="358"/>
      <c r="E233" s="356"/>
      <c r="F233" s="357" t="s">
        <v>591</v>
      </c>
      <c r="G233" s="357"/>
      <c r="H233" s="357"/>
      <c r="I233" s="357"/>
      <c r="J233" s="357" t="s">
        <v>764</v>
      </c>
      <c r="K233" s="358"/>
      <c r="L233" s="356"/>
      <c r="M233" s="359" t="s">
        <v>591</v>
      </c>
      <c r="N233" s="359"/>
      <c r="O233" s="359"/>
      <c r="P233" s="359"/>
      <c r="Q233" s="359" t="s">
        <v>1000</v>
      </c>
      <c r="R233" s="358"/>
    </row>
    <row r="234" spans="1:18" ht="15.75" x14ac:dyDescent="0.25">
      <c r="A234" s="355"/>
      <c r="B234" s="371"/>
      <c r="C234" s="360"/>
      <c r="D234" s="358"/>
      <c r="E234" s="356"/>
      <c r="F234" s="360" t="s">
        <v>34</v>
      </c>
      <c r="G234" s="360"/>
      <c r="H234" s="360"/>
      <c r="I234" s="360"/>
      <c r="J234" s="360" t="s">
        <v>34</v>
      </c>
      <c r="K234" s="358"/>
      <c r="L234" s="356"/>
      <c r="M234" s="361" t="s">
        <v>34</v>
      </c>
      <c r="N234" s="361"/>
      <c r="O234" s="361"/>
      <c r="P234" s="361"/>
      <c r="Q234" s="361" t="s">
        <v>34</v>
      </c>
      <c r="R234" s="358"/>
    </row>
    <row r="235" spans="1:18" ht="17.25" x14ac:dyDescent="0.25">
      <c r="A235" s="355"/>
      <c r="B235" s="331" t="s">
        <v>22</v>
      </c>
      <c r="C235" s="332" t="s">
        <v>23</v>
      </c>
      <c r="D235" s="358"/>
      <c r="E235" s="362"/>
      <c r="F235" s="332" t="s">
        <v>23</v>
      </c>
      <c r="G235" s="363"/>
      <c r="H235" s="363"/>
      <c r="I235" s="363"/>
      <c r="J235" s="332" t="s">
        <v>23</v>
      </c>
      <c r="K235" s="358"/>
      <c r="L235" s="362"/>
      <c r="M235" s="334" t="s">
        <v>23</v>
      </c>
      <c r="N235" s="364"/>
      <c r="O235" s="364"/>
      <c r="P235" s="364"/>
      <c r="Q235" s="334" t="s">
        <v>23</v>
      </c>
      <c r="R235" s="358"/>
    </row>
    <row r="236" spans="1:18" x14ac:dyDescent="0.25">
      <c r="A236" s="355" t="s">
        <v>149</v>
      </c>
      <c r="B236" s="365" t="s">
        <v>596</v>
      </c>
      <c r="C236" s="366">
        <f t="shared" ref="C236:C244" si="22">IF(F236="-","",IF($C$1=$T$1,(F236*$C$2),IF($C$1=$T$2,(M236*$C$2))))</f>
        <v>129.29</v>
      </c>
      <c r="D236" s="358"/>
      <c r="E236" s="362"/>
      <c r="F236" s="367">
        <f>'U.S. 2020 Pricing - 05.03.2021'!AC114</f>
        <v>129.29</v>
      </c>
      <c r="G236" s="368"/>
      <c r="H236" s="368"/>
      <c r="I236" s="368"/>
      <c r="J236" s="367">
        <f>'U.S. 2020 Pricing - 05.03.2021'!AI114</f>
        <v>129.54</v>
      </c>
      <c r="K236" s="358"/>
      <c r="L236" s="362"/>
      <c r="M236" s="369">
        <f>'CAN Price Matrix - 05.03.2021'!AC114</f>
        <v>173.74</v>
      </c>
      <c r="N236" s="370"/>
      <c r="O236" s="370"/>
      <c r="P236" s="370"/>
      <c r="Q236" s="369">
        <f>'CAN Price Matrix - 05.03.2021'!AJ114</f>
        <v>174.07</v>
      </c>
      <c r="R236" s="358"/>
    </row>
    <row r="237" spans="1:18" x14ac:dyDescent="0.25">
      <c r="A237" s="355" t="s">
        <v>150</v>
      </c>
      <c r="B237" s="365" t="s">
        <v>597</v>
      </c>
      <c r="C237" s="366">
        <f t="shared" si="22"/>
        <v>65.64</v>
      </c>
      <c r="D237" s="358"/>
      <c r="E237" s="362"/>
      <c r="F237" s="367">
        <f>'U.S. 2020 Pricing - 05.03.2021'!AC115</f>
        <v>65.64</v>
      </c>
      <c r="G237" s="368"/>
      <c r="H237" s="368"/>
      <c r="I237" s="368"/>
      <c r="J237" s="367">
        <f>'U.S. 2020 Pricing - 05.03.2021'!AI115</f>
        <v>65.89</v>
      </c>
      <c r="K237" s="358"/>
      <c r="L237" s="362"/>
      <c r="M237" s="369">
        <f>'CAN Price Matrix - 05.03.2021'!AC115</f>
        <v>88.2</v>
      </c>
      <c r="N237" s="370"/>
      <c r="O237" s="370"/>
      <c r="P237" s="370"/>
      <c r="Q237" s="369">
        <f>'CAN Price Matrix - 05.03.2021'!AJ115</f>
        <v>88.53</v>
      </c>
      <c r="R237" s="358"/>
    </row>
    <row r="238" spans="1:18" x14ac:dyDescent="0.25">
      <c r="A238" s="355" t="s">
        <v>151</v>
      </c>
      <c r="B238" s="365" t="s">
        <v>44</v>
      </c>
      <c r="C238" s="366">
        <f t="shared" si="22"/>
        <v>39.43</v>
      </c>
      <c r="D238" s="358"/>
      <c r="E238" s="362"/>
      <c r="F238" s="367">
        <f>'U.S. 2020 Pricing - 05.03.2021'!AC116</f>
        <v>39.43</v>
      </c>
      <c r="G238" s="368"/>
      <c r="H238" s="368"/>
      <c r="I238" s="368"/>
      <c r="J238" s="367">
        <f>'U.S. 2020 Pricing - 05.03.2021'!AI116</f>
        <v>39.68</v>
      </c>
      <c r="K238" s="358"/>
      <c r="L238" s="362"/>
      <c r="M238" s="369">
        <f>'CAN Price Matrix - 05.03.2021'!AC116</f>
        <v>55.26</v>
      </c>
      <c r="N238" s="370"/>
      <c r="O238" s="370"/>
      <c r="P238" s="370"/>
      <c r="Q238" s="369">
        <f>'CAN Price Matrix - 05.03.2021'!AJ116</f>
        <v>55.59</v>
      </c>
      <c r="R238" s="358"/>
    </row>
    <row r="239" spans="1:18" x14ac:dyDescent="0.25">
      <c r="A239" s="355" t="s">
        <v>152</v>
      </c>
      <c r="B239" s="365" t="s">
        <v>12</v>
      </c>
      <c r="C239" s="366">
        <f t="shared" si="22"/>
        <v>34.06</v>
      </c>
      <c r="D239" s="358"/>
      <c r="E239" s="362"/>
      <c r="F239" s="367">
        <f>'U.S. 2020 Pricing - 05.03.2021'!AC117</f>
        <v>34.06</v>
      </c>
      <c r="G239" s="368"/>
      <c r="H239" s="368"/>
      <c r="I239" s="368"/>
      <c r="J239" s="367">
        <f>'U.S. 2020 Pricing - 05.03.2021'!AI117</f>
        <v>34.31</v>
      </c>
      <c r="K239" s="358"/>
      <c r="L239" s="362"/>
      <c r="M239" s="369">
        <f>'CAN Price Matrix - 05.03.2021'!AC117</f>
        <v>45.75</v>
      </c>
      <c r="N239" s="370"/>
      <c r="O239" s="370"/>
      <c r="P239" s="370"/>
      <c r="Q239" s="369">
        <f>'CAN Price Matrix - 05.03.2021'!AJ117</f>
        <v>46.08</v>
      </c>
      <c r="R239" s="358"/>
    </row>
    <row r="240" spans="1:18" x14ac:dyDescent="0.25">
      <c r="A240" s="355" t="s">
        <v>153</v>
      </c>
      <c r="B240" s="365" t="s">
        <v>14</v>
      </c>
      <c r="C240" s="366">
        <f t="shared" si="22"/>
        <v>33.880000000000003</v>
      </c>
      <c r="D240" s="358"/>
      <c r="E240" s="362"/>
      <c r="F240" s="367">
        <f>'U.S. 2020 Pricing - 05.03.2021'!AC118</f>
        <v>33.880000000000003</v>
      </c>
      <c r="G240" s="368"/>
      <c r="H240" s="368"/>
      <c r="I240" s="368"/>
      <c r="J240" s="367">
        <f>'U.S. 2020 Pricing - 05.03.2021'!AI118</f>
        <v>34.130000000000003</v>
      </c>
      <c r="K240" s="358"/>
      <c r="L240" s="362"/>
      <c r="M240" s="369">
        <f>'CAN Price Matrix - 05.03.2021'!AC118</f>
        <v>45.5</v>
      </c>
      <c r="N240" s="370"/>
      <c r="O240" s="370"/>
      <c r="P240" s="370"/>
      <c r="Q240" s="369">
        <f>'CAN Price Matrix - 05.03.2021'!AJ118</f>
        <v>45.83</v>
      </c>
      <c r="R240" s="358"/>
    </row>
    <row r="241" spans="1:18" x14ac:dyDescent="0.25">
      <c r="A241" s="355" t="s">
        <v>154</v>
      </c>
      <c r="B241" s="365" t="s">
        <v>15</v>
      </c>
      <c r="C241" s="366">
        <f t="shared" si="22"/>
        <v>32.6</v>
      </c>
      <c r="D241" s="358"/>
      <c r="E241" s="362"/>
      <c r="F241" s="367">
        <f>'U.S. 2020 Pricing - 05.03.2021'!AC119</f>
        <v>32.6</v>
      </c>
      <c r="G241" s="368"/>
      <c r="H241" s="368"/>
      <c r="I241" s="368"/>
      <c r="J241" s="367">
        <f>'U.S. 2020 Pricing - 05.03.2021'!AI119</f>
        <v>32.85</v>
      </c>
      <c r="K241" s="358"/>
      <c r="L241" s="362"/>
      <c r="M241" s="369">
        <f>'CAN Price Matrix - 05.03.2021'!AC119</f>
        <v>43.77</v>
      </c>
      <c r="N241" s="370"/>
      <c r="O241" s="370"/>
      <c r="P241" s="370"/>
      <c r="Q241" s="369">
        <f>'CAN Price Matrix - 05.03.2021'!AJ119</f>
        <v>44.1</v>
      </c>
      <c r="R241" s="358"/>
    </row>
    <row r="242" spans="1:18" x14ac:dyDescent="0.25">
      <c r="A242" s="355" t="s">
        <v>155</v>
      </c>
      <c r="B242" s="365" t="s">
        <v>16</v>
      </c>
      <c r="C242" s="366">
        <f t="shared" si="22"/>
        <v>31.29</v>
      </c>
      <c r="D242" s="358"/>
      <c r="E242" s="362"/>
      <c r="F242" s="367">
        <f>'U.S. 2020 Pricing - 05.03.2021'!AC120</f>
        <v>31.29</v>
      </c>
      <c r="G242" s="368"/>
      <c r="H242" s="368"/>
      <c r="I242" s="368"/>
      <c r="J242" s="367">
        <f>'U.S. 2020 Pricing - 05.03.2021'!AI120</f>
        <v>31.54</v>
      </c>
      <c r="K242" s="358"/>
      <c r="L242" s="362"/>
      <c r="M242" s="369">
        <f>'CAN Price Matrix - 05.03.2021'!AC120</f>
        <v>42.03</v>
      </c>
      <c r="N242" s="370"/>
      <c r="O242" s="370"/>
      <c r="P242" s="370"/>
      <c r="Q242" s="369">
        <f>'CAN Price Matrix - 05.03.2021'!AJ120</f>
        <v>42.36</v>
      </c>
      <c r="R242" s="358"/>
    </row>
    <row r="243" spans="1:18" x14ac:dyDescent="0.25">
      <c r="A243" s="355" t="s">
        <v>156</v>
      </c>
      <c r="B243" s="365" t="s">
        <v>17</v>
      </c>
      <c r="C243" s="366">
        <f t="shared" si="22"/>
        <v>29.81</v>
      </c>
      <c r="D243" s="358"/>
      <c r="E243" s="362"/>
      <c r="F243" s="367">
        <f>'U.S. 2020 Pricing - 05.03.2021'!AC121</f>
        <v>29.81</v>
      </c>
      <c r="G243" s="368"/>
      <c r="H243" s="368"/>
      <c r="I243" s="368"/>
      <c r="J243" s="367">
        <f>'U.S. 2020 Pricing - 05.03.2021'!AI121</f>
        <v>30.06</v>
      </c>
      <c r="K243" s="358"/>
      <c r="L243" s="362"/>
      <c r="M243" s="369">
        <f>'CAN Price Matrix - 05.03.2021'!AC121</f>
        <v>40.020000000000003</v>
      </c>
      <c r="N243" s="370"/>
      <c r="O243" s="370"/>
      <c r="P243" s="370"/>
      <c r="Q243" s="369">
        <f>'CAN Price Matrix - 05.03.2021'!AJ121</f>
        <v>40.35</v>
      </c>
      <c r="R243" s="358"/>
    </row>
    <row r="244" spans="1:18" x14ac:dyDescent="0.25">
      <c r="A244" s="355" t="s">
        <v>157</v>
      </c>
      <c r="B244" s="365" t="s">
        <v>18</v>
      </c>
      <c r="C244" s="366">
        <f t="shared" si="22"/>
        <v>27.62</v>
      </c>
      <c r="D244" s="358"/>
      <c r="E244" s="362"/>
      <c r="F244" s="367">
        <f>'U.S. 2020 Pricing - 05.03.2021'!AC122</f>
        <v>27.62</v>
      </c>
      <c r="G244" s="368"/>
      <c r="H244" s="368"/>
      <c r="I244" s="368"/>
      <c r="J244" s="367">
        <f>'U.S. 2020 Pricing - 05.03.2021'!AI122</f>
        <v>27.87</v>
      </c>
      <c r="K244" s="358"/>
      <c r="L244" s="362"/>
      <c r="M244" s="369">
        <f>'CAN Price Matrix - 05.03.2021'!AC122</f>
        <v>37.01</v>
      </c>
      <c r="N244" s="370"/>
      <c r="O244" s="370"/>
      <c r="P244" s="370"/>
      <c r="Q244" s="369">
        <f>'CAN Price Matrix - 05.03.2021'!AJ122</f>
        <v>37.340000000000003</v>
      </c>
      <c r="R244" s="358"/>
    </row>
    <row r="245" spans="1:18" ht="17.25" x14ac:dyDescent="0.25">
      <c r="A245" s="355"/>
      <c r="B245" s="331" t="s">
        <v>22</v>
      </c>
      <c r="C245" s="332" t="s">
        <v>23</v>
      </c>
      <c r="D245" s="358"/>
      <c r="E245" s="362"/>
      <c r="F245" s="362"/>
      <c r="G245" s="362"/>
      <c r="H245" s="362"/>
      <c r="I245" s="362"/>
      <c r="J245" s="363"/>
      <c r="K245" s="358"/>
      <c r="L245" s="362"/>
      <c r="M245" s="372"/>
      <c r="N245" s="372"/>
      <c r="O245" s="372"/>
      <c r="P245" s="372"/>
      <c r="Q245" s="364"/>
      <c r="R245" s="358"/>
    </row>
    <row r="246" spans="1:18" x14ac:dyDescent="0.25">
      <c r="A246" s="355" t="s">
        <v>320</v>
      </c>
      <c r="B246" s="365" t="s">
        <v>596</v>
      </c>
      <c r="C246" s="366">
        <f>IF(J236="-","",IF($C$1=$T$1,(J236*$C$2),IF($C$1=$T$2,(Q236*$C$2))))</f>
        <v>129.54</v>
      </c>
      <c r="D246" s="358"/>
      <c r="E246" s="362"/>
      <c r="F246" s="362"/>
      <c r="G246" s="362"/>
      <c r="H246" s="362"/>
      <c r="I246" s="362"/>
      <c r="J246" s="368"/>
      <c r="K246" s="358"/>
      <c r="L246" s="362"/>
      <c r="M246" s="372"/>
      <c r="N246" s="372"/>
      <c r="O246" s="372"/>
      <c r="P246" s="372"/>
      <c r="Q246" s="370"/>
      <c r="R246" s="358"/>
    </row>
    <row r="247" spans="1:18" x14ac:dyDescent="0.25">
      <c r="A247" s="355" t="s">
        <v>321</v>
      </c>
      <c r="B247" s="365" t="s">
        <v>597</v>
      </c>
      <c r="C247" s="366">
        <f t="shared" ref="C247:C253" si="23">IF(J237="-","",IF($C$1=$T$1,(J237*$C$2),IF($C$1=$T$2,(Q237*$C$2))))</f>
        <v>65.89</v>
      </c>
      <c r="D247" s="358"/>
      <c r="E247" s="362"/>
      <c r="F247" s="362"/>
      <c r="G247" s="362"/>
      <c r="H247" s="362"/>
      <c r="I247" s="362"/>
      <c r="J247" s="368"/>
      <c r="K247" s="358"/>
      <c r="L247" s="362"/>
      <c r="M247" s="372"/>
      <c r="N247" s="372"/>
      <c r="O247" s="372"/>
      <c r="P247" s="372"/>
      <c r="Q247" s="370"/>
      <c r="R247" s="358"/>
    </row>
    <row r="248" spans="1:18" x14ac:dyDescent="0.25">
      <c r="A248" s="355" t="s">
        <v>322</v>
      </c>
      <c r="B248" s="365" t="s">
        <v>44</v>
      </c>
      <c r="C248" s="366">
        <f t="shared" si="23"/>
        <v>39.68</v>
      </c>
      <c r="D248" s="358"/>
      <c r="E248" s="362"/>
      <c r="F248" s="362"/>
      <c r="G248" s="362"/>
      <c r="H248" s="362"/>
      <c r="I248" s="362"/>
      <c r="J248" s="368"/>
      <c r="K248" s="358"/>
      <c r="L248" s="362"/>
      <c r="M248" s="372"/>
      <c r="N248" s="372"/>
      <c r="O248" s="372"/>
      <c r="P248" s="372"/>
      <c r="Q248" s="370"/>
      <c r="R248" s="358"/>
    </row>
    <row r="249" spans="1:18" x14ac:dyDescent="0.25">
      <c r="A249" s="355" t="s">
        <v>323</v>
      </c>
      <c r="B249" s="365" t="s">
        <v>12</v>
      </c>
      <c r="C249" s="366">
        <f t="shared" si="23"/>
        <v>34.31</v>
      </c>
      <c r="D249" s="358"/>
      <c r="E249" s="362"/>
      <c r="F249" s="362"/>
      <c r="G249" s="362"/>
      <c r="H249" s="362"/>
      <c r="I249" s="362"/>
      <c r="J249" s="368"/>
      <c r="K249" s="358"/>
      <c r="L249" s="362"/>
      <c r="M249" s="372"/>
      <c r="N249" s="372"/>
      <c r="O249" s="372"/>
      <c r="P249" s="372"/>
      <c r="Q249" s="370"/>
      <c r="R249" s="358"/>
    </row>
    <row r="250" spans="1:18" x14ac:dyDescent="0.25">
      <c r="A250" s="355" t="s">
        <v>324</v>
      </c>
      <c r="B250" s="365" t="s">
        <v>14</v>
      </c>
      <c r="C250" s="366">
        <f>IF(J240="-","",IF($C$1=$T$1,(J240*$C$2),IF($C$1=$T$2,(Q240*$C$2))))</f>
        <v>34.130000000000003</v>
      </c>
      <c r="D250" s="358"/>
      <c r="E250" s="362"/>
      <c r="F250" s="362"/>
      <c r="G250" s="362"/>
      <c r="H250" s="362"/>
      <c r="I250" s="362"/>
      <c r="J250" s="368"/>
      <c r="K250" s="358"/>
      <c r="L250" s="362"/>
      <c r="M250" s="372"/>
      <c r="N250" s="372"/>
      <c r="O250" s="372"/>
      <c r="P250" s="372"/>
      <c r="Q250" s="370"/>
      <c r="R250" s="358"/>
    </row>
    <row r="251" spans="1:18" x14ac:dyDescent="0.25">
      <c r="A251" s="355" t="s">
        <v>325</v>
      </c>
      <c r="B251" s="365" t="s">
        <v>15</v>
      </c>
      <c r="C251" s="366">
        <f t="shared" si="23"/>
        <v>32.85</v>
      </c>
      <c r="D251" s="358"/>
      <c r="E251" s="362"/>
      <c r="F251" s="362"/>
      <c r="G251" s="362"/>
      <c r="H251" s="362"/>
      <c r="I251" s="362"/>
      <c r="J251" s="368"/>
      <c r="K251" s="358"/>
      <c r="L251" s="362"/>
      <c r="M251" s="372"/>
      <c r="N251" s="372"/>
      <c r="O251" s="372"/>
      <c r="P251" s="372"/>
      <c r="Q251" s="370"/>
      <c r="R251" s="358"/>
    </row>
    <row r="252" spans="1:18" x14ac:dyDescent="0.25">
      <c r="A252" s="355" t="s">
        <v>326</v>
      </c>
      <c r="B252" s="365" t="s">
        <v>16</v>
      </c>
      <c r="C252" s="366">
        <f t="shared" si="23"/>
        <v>31.54</v>
      </c>
      <c r="D252" s="358"/>
      <c r="E252" s="362"/>
      <c r="F252" s="362"/>
      <c r="G252" s="362"/>
      <c r="H252" s="362"/>
      <c r="I252" s="362"/>
      <c r="J252" s="368"/>
      <c r="K252" s="358"/>
      <c r="L252" s="362"/>
      <c r="M252" s="372"/>
      <c r="N252" s="372"/>
      <c r="O252" s="372"/>
      <c r="P252" s="372"/>
      <c r="Q252" s="370"/>
      <c r="R252" s="358"/>
    </row>
    <row r="253" spans="1:18" x14ac:dyDescent="0.25">
      <c r="A253" s="355" t="s">
        <v>327</v>
      </c>
      <c r="B253" s="365" t="s">
        <v>17</v>
      </c>
      <c r="C253" s="366">
        <f t="shared" si="23"/>
        <v>30.06</v>
      </c>
      <c r="D253" s="358"/>
      <c r="E253" s="362"/>
      <c r="F253" s="362"/>
      <c r="G253" s="362"/>
      <c r="H253" s="362"/>
      <c r="I253" s="362"/>
      <c r="J253" s="368"/>
      <c r="K253" s="358"/>
      <c r="L253" s="362"/>
      <c r="M253" s="372"/>
      <c r="N253" s="372"/>
      <c r="O253" s="372"/>
      <c r="P253" s="372"/>
      <c r="Q253" s="370"/>
      <c r="R253" s="358"/>
    </row>
    <row r="254" spans="1:18" x14ac:dyDescent="0.25">
      <c r="A254" s="355" t="s">
        <v>328</v>
      </c>
      <c r="B254" s="365" t="s">
        <v>18</v>
      </c>
      <c r="C254" s="366">
        <f>IF(J244="-","",IF($C$1=$T$1,(J244*$C$2),IF($C$1=$T$2,(Q244*$C$2))))</f>
        <v>27.87</v>
      </c>
      <c r="D254" s="358"/>
      <c r="E254" s="362"/>
      <c r="F254" s="362"/>
      <c r="G254" s="362"/>
      <c r="H254" s="362"/>
      <c r="I254" s="362"/>
      <c r="J254" s="368"/>
      <c r="K254" s="358"/>
      <c r="L254" s="362"/>
      <c r="M254" s="372"/>
      <c r="N254" s="372"/>
      <c r="O254" s="372"/>
      <c r="P254" s="372"/>
      <c r="Q254" s="370"/>
      <c r="R254" s="358"/>
    </row>
    <row r="255" spans="1:18" ht="15.75" thickBot="1" x14ac:dyDescent="0.3">
      <c r="A255" s="374"/>
      <c r="B255" s="375"/>
      <c r="C255" s="375"/>
      <c r="D255" s="376"/>
      <c r="E255" s="375"/>
      <c r="F255" s="375"/>
      <c r="G255" s="375"/>
      <c r="H255" s="375"/>
      <c r="I255" s="375"/>
      <c r="J255" s="375"/>
      <c r="K255" s="376"/>
      <c r="L255" s="375"/>
      <c r="M255" s="377"/>
      <c r="N255" s="377"/>
      <c r="O255" s="377"/>
      <c r="P255" s="377"/>
      <c r="Q255" s="377"/>
      <c r="R255" s="376"/>
    </row>
    <row r="257" spans="1:18" s="316" customFormat="1" ht="36.75" thickBot="1" x14ac:dyDescent="0.3">
      <c r="A257" s="378" t="s">
        <v>462</v>
      </c>
      <c r="B257" s="378"/>
      <c r="C257" s="378"/>
      <c r="D257" s="378"/>
      <c r="E257" s="378"/>
      <c r="F257" s="378"/>
      <c r="G257" s="378"/>
      <c r="H257" s="378"/>
      <c r="I257" s="378"/>
      <c r="J257" s="378"/>
      <c r="K257" s="378"/>
      <c r="L257" s="378"/>
      <c r="M257" s="379"/>
      <c r="N257" s="379"/>
      <c r="O257" s="379"/>
      <c r="P257" s="379"/>
      <c r="Q257" s="379"/>
      <c r="R257" s="378"/>
    </row>
    <row r="258" spans="1:18" s="321" customFormat="1" ht="18.75" x14ac:dyDescent="0.3">
      <c r="A258" s="317" t="s">
        <v>587</v>
      </c>
      <c r="B258" s="318"/>
      <c r="C258" s="318"/>
      <c r="D258" s="319"/>
      <c r="E258" s="318"/>
      <c r="F258" s="318"/>
      <c r="G258" s="318"/>
      <c r="H258" s="318"/>
      <c r="I258" s="318"/>
      <c r="J258" s="318"/>
      <c r="K258" s="319"/>
      <c r="L258" s="318"/>
      <c r="M258" s="320"/>
      <c r="N258" s="320"/>
      <c r="O258" s="320"/>
      <c r="P258" s="320"/>
      <c r="Q258" s="320"/>
      <c r="R258" s="319"/>
    </row>
    <row r="259" spans="1:18" ht="15.75" x14ac:dyDescent="0.25">
      <c r="A259" s="322"/>
      <c r="B259" s="323"/>
      <c r="C259" s="324"/>
      <c r="D259" s="325"/>
      <c r="E259" s="326"/>
      <c r="F259" s="324" t="s">
        <v>594</v>
      </c>
      <c r="G259" s="324"/>
      <c r="H259" s="324"/>
      <c r="I259" s="324"/>
      <c r="J259" s="324"/>
      <c r="K259" s="325"/>
      <c r="L259" s="326"/>
      <c r="M259" s="327" t="s">
        <v>594</v>
      </c>
      <c r="N259" s="327"/>
      <c r="O259" s="327"/>
      <c r="P259" s="327"/>
      <c r="Q259" s="327"/>
      <c r="R259" s="325"/>
    </row>
    <row r="260" spans="1:18" ht="15.75" x14ac:dyDescent="0.25">
      <c r="A260" s="322"/>
      <c r="B260" s="328"/>
      <c r="C260" s="329"/>
      <c r="D260" s="325"/>
      <c r="E260" s="326"/>
      <c r="F260" s="329" t="s">
        <v>34</v>
      </c>
      <c r="G260" s="329"/>
      <c r="H260" s="329"/>
      <c r="I260" s="329"/>
      <c r="J260" s="329"/>
      <c r="K260" s="325"/>
      <c r="L260" s="326"/>
      <c r="M260" s="330" t="s">
        <v>34</v>
      </c>
      <c r="N260" s="330"/>
      <c r="O260" s="330"/>
      <c r="P260" s="330"/>
      <c r="Q260" s="330"/>
      <c r="R260" s="325"/>
    </row>
    <row r="261" spans="1:18" ht="17.25" x14ac:dyDescent="0.25">
      <c r="A261" s="322"/>
      <c r="B261" s="331" t="s">
        <v>22</v>
      </c>
      <c r="C261" s="332" t="s">
        <v>23</v>
      </c>
      <c r="D261" s="325"/>
      <c r="E261" s="323"/>
      <c r="F261" s="332" t="s">
        <v>23</v>
      </c>
      <c r="G261" s="333"/>
      <c r="H261" s="333"/>
      <c r="I261" s="333"/>
      <c r="J261" s="333"/>
      <c r="K261" s="325"/>
      <c r="L261" s="323"/>
      <c r="M261" s="334" t="s">
        <v>23</v>
      </c>
      <c r="N261" s="335"/>
      <c r="O261" s="335"/>
      <c r="P261" s="335"/>
      <c r="Q261" s="335"/>
      <c r="R261" s="325"/>
    </row>
    <row r="262" spans="1:18" x14ac:dyDescent="0.25">
      <c r="A262" s="322" t="s">
        <v>158</v>
      </c>
      <c r="B262" s="336" t="s">
        <v>596</v>
      </c>
      <c r="C262" s="337">
        <f t="shared" ref="C262:C270" si="24">IF(F262="-","",IF($C$1=$T$1,(F262*$C$2),IF($C$1=$T$2,(M262*$C$2))))</f>
        <v>76.599999999999994</v>
      </c>
      <c r="D262" s="325"/>
      <c r="E262" s="323"/>
      <c r="F262" s="338">
        <f>'U.S. 2020 Pricing - 05.03.2021'!F6</f>
        <v>76.599999999999994</v>
      </c>
      <c r="G262" s="339"/>
      <c r="H262" s="339"/>
      <c r="I262" s="339"/>
      <c r="J262" s="339"/>
      <c r="K262" s="325"/>
      <c r="L262" s="323"/>
      <c r="M262" s="340">
        <f>'CAN Price Matrix - 05.03.2021'!F6</f>
        <v>103.53</v>
      </c>
      <c r="N262" s="341"/>
      <c r="O262" s="341"/>
      <c r="P262" s="341"/>
      <c r="Q262" s="341"/>
      <c r="R262" s="325"/>
    </row>
    <row r="263" spans="1:18" x14ac:dyDescent="0.25">
      <c r="A263" s="322" t="s">
        <v>159</v>
      </c>
      <c r="B263" s="336" t="s">
        <v>597</v>
      </c>
      <c r="C263" s="337">
        <f t="shared" si="24"/>
        <v>38.49</v>
      </c>
      <c r="D263" s="325"/>
      <c r="E263" s="323"/>
      <c r="F263" s="338">
        <f>'U.S. 2020 Pricing - 05.03.2021'!F7</f>
        <v>38.49</v>
      </c>
      <c r="G263" s="339"/>
      <c r="H263" s="339"/>
      <c r="I263" s="339"/>
      <c r="J263" s="339"/>
      <c r="K263" s="325"/>
      <c r="L263" s="323"/>
      <c r="M263" s="340">
        <f>'CAN Price Matrix - 05.03.2021'!F7</f>
        <v>51.76</v>
      </c>
      <c r="N263" s="341"/>
      <c r="O263" s="341"/>
      <c r="P263" s="341"/>
      <c r="Q263" s="341"/>
      <c r="R263" s="325"/>
    </row>
    <row r="264" spans="1:18" x14ac:dyDescent="0.25">
      <c r="A264" s="322" t="s">
        <v>160</v>
      </c>
      <c r="B264" s="336" t="s">
        <v>44</v>
      </c>
      <c r="C264" s="337">
        <f t="shared" si="24"/>
        <v>23.89</v>
      </c>
      <c r="D264" s="325"/>
      <c r="E264" s="323"/>
      <c r="F264" s="338">
        <f>'U.S. 2020 Pricing - 05.03.2021'!F8</f>
        <v>23.89</v>
      </c>
      <c r="G264" s="339"/>
      <c r="H264" s="339"/>
      <c r="I264" s="339"/>
      <c r="J264" s="339"/>
      <c r="K264" s="325"/>
      <c r="L264" s="323"/>
      <c r="M264" s="340">
        <f>'CAN Price Matrix - 05.03.2021'!F8</f>
        <v>32.21</v>
      </c>
      <c r="N264" s="341"/>
      <c r="O264" s="341"/>
      <c r="P264" s="341"/>
      <c r="Q264" s="341"/>
      <c r="R264" s="325"/>
    </row>
    <row r="265" spans="1:18" x14ac:dyDescent="0.25">
      <c r="A265" s="322" t="s">
        <v>161</v>
      </c>
      <c r="B265" s="336" t="s">
        <v>12</v>
      </c>
      <c r="C265" s="337">
        <f t="shared" si="24"/>
        <v>17.88</v>
      </c>
      <c r="D265" s="325"/>
      <c r="E265" s="323"/>
      <c r="F265" s="338">
        <f>'U.S. 2020 Pricing - 05.03.2021'!F9</f>
        <v>17.88</v>
      </c>
      <c r="G265" s="339"/>
      <c r="H265" s="339"/>
      <c r="I265" s="339"/>
      <c r="J265" s="339"/>
      <c r="K265" s="325"/>
      <c r="L265" s="323"/>
      <c r="M265" s="340">
        <f>'CAN Price Matrix - 05.03.2021'!F9</f>
        <v>23.92</v>
      </c>
      <c r="N265" s="341"/>
      <c r="O265" s="341"/>
      <c r="P265" s="341"/>
      <c r="Q265" s="341"/>
      <c r="R265" s="325"/>
    </row>
    <row r="266" spans="1:18" x14ac:dyDescent="0.25">
      <c r="A266" s="322" t="s">
        <v>200</v>
      </c>
      <c r="B266" s="336" t="s">
        <v>14</v>
      </c>
      <c r="C266" s="337">
        <f t="shared" si="24"/>
        <v>16.87</v>
      </c>
      <c r="D266" s="325"/>
      <c r="E266" s="323"/>
      <c r="F266" s="338">
        <f>'U.S. 2020 Pricing - 05.03.2021'!F10</f>
        <v>16.87</v>
      </c>
      <c r="G266" s="339"/>
      <c r="H266" s="339"/>
      <c r="I266" s="339"/>
      <c r="J266" s="339"/>
      <c r="K266" s="325"/>
      <c r="L266" s="323"/>
      <c r="M266" s="340">
        <f>'CAN Price Matrix - 05.03.2021'!F10</f>
        <v>22.69</v>
      </c>
      <c r="N266" s="341"/>
      <c r="O266" s="341"/>
      <c r="P266" s="341"/>
      <c r="Q266" s="341"/>
      <c r="R266" s="325"/>
    </row>
    <row r="267" spans="1:18" x14ac:dyDescent="0.25">
      <c r="A267" s="322" t="s">
        <v>201</v>
      </c>
      <c r="B267" s="336" t="s">
        <v>15</v>
      </c>
      <c r="C267" s="337">
        <f t="shared" si="24"/>
        <v>0</v>
      </c>
      <c r="D267" s="325"/>
      <c r="E267" s="323"/>
      <c r="F267" s="338">
        <f>'U.S. 2020 Pricing - 05.03.2021'!F11</f>
        <v>0</v>
      </c>
      <c r="G267" s="339"/>
      <c r="H267" s="339"/>
      <c r="I267" s="339"/>
      <c r="J267" s="339"/>
      <c r="K267" s="325"/>
      <c r="L267" s="323"/>
      <c r="M267" s="340">
        <f>'CAN Price Matrix - 05.03.2021'!F11</f>
        <v>0</v>
      </c>
      <c r="N267" s="341"/>
      <c r="O267" s="341"/>
      <c r="P267" s="341"/>
      <c r="Q267" s="341"/>
      <c r="R267" s="325"/>
    </row>
    <row r="268" spans="1:18" x14ac:dyDescent="0.25">
      <c r="A268" s="322" t="s">
        <v>618</v>
      </c>
      <c r="B268" s="336" t="s">
        <v>16</v>
      </c>
      <c r="C268" s="337">
        <f t="shared" si="24"/>
        <v>0</v>
      </c>
      <c r="D268" s="325"/>
      <c r="E268" s="323"/>
      <c r="F268" s="338">
        <f>'U.S. 2020 Pricing - 05.03.2021'!F12</f>
        <v>0</v>
      </c>
      <c r="G268" s="339"/>
      <c r="H268" s="339"/>
      <c r="I268" s="339"/>
      <c r="J268" s="339"/>
      <c r="K268" s="325"/>
      <c r="L268" s="323"/>
      <c r="M268" s="340">
        <f>'CAN Price Matrix - 05.03.2021'!F12</f>
        <v>0</v>
      </c>
      <c r="N268" s="341"/>
      <c r="O268" s="341"/>
      <c r="P268" s="341"/>
      <c r="Q268" s="341"/>
      <c r="R268" s="325"/>
    </row>
    <row r="269" spans="1:18" x14ac:dyDescent="0.25">
      <c r="A269" s="322" t="s">
        <v>619</v>
      </c>
      <c r="B269" s="336" t="s">
        <v>17</v>
      </c>
      <c r="C269" s="337">
        <f t="shared" si="24"/>
        <v>0</v>
      </c>
      <c r="D269" s="325"/>
      <c r="E269" s="323"/>
      <c r="F269" s="338">
        <f>'U.S. 2020 Pricing - 05.03.2021'!F13</f>
        <v>0</v>
      </c>
      <c r="G269" s="339"/>
      <c r="H269" s="339"/>
      <c r="I269" s="339"/>
      <c r="J269" s="339"/>
      <c r="K269" s="325"/>
      <c r="L269" s="323"/>
      <c r="M269" s="340">
        <f>'CAN Price Matrix - 05.03.2021'!F13</f>
        <v>0</v>
      </c>
      <c r="N269" s="341"/>
      <c r="O269" s="341"/>
      <c r="P269" s="341"/>
      <c r="Q269" s="341"/>
      <c r="R269" s="325"/>
    </row>
    <row r="270" spans="1:18" x14ac:dyDescent="0.25">
      <c r="A270" s="322" t="s">
        <v>620</v>
      </c>
      <c r="B270" s="336" t="s">
        <v>18</v>
      </c>
      <c r="C270" s="337">
        <f t="shared" si="24"/>
        <v>0</v>
      </c>
      <c r="D270" s="325"/>
      <c r="E270" s="323"/>
      <c r="F270" s="338">
        <f>'U.S. 2020 Pricing - 05.03.2021'!F14</f>
        <v>0</v>
      </c>
      <c r="G270" s="339"/>
      <c r="H270" s="339"/>
      <c r="I270" s="339"/>
      <c r="J270" s="339"/>
      <c r="K270" s="325"/>
      <c r="L270" s="323"/>
      <c r="M270" s="340">
        <f>'CAN Price Matrix - 05.03.2021'!F14</f>
        <v>0</v>
      </c>
      <c r="N270" s="341"/>
      <c r="O270" s="341"/>
      <c r="P270" s="341"/>
      <c r="Q270" s="341"/>
      <c r="R270" s="325"/>
    </row>
    <row r="271" spans="1:18" ht="15.75" x14ac:dyDescent="0.25">
      <c r="A271" s="322"/>
      <c r="B271" s="323"/>
      <c r="C271" s="324"/>
      <c r="D271" s="325"/>
      <c r="E271" s="326"/>
      <c r="F271" s="324" t="s">
        <v>588</v>
      </c>
      <c r="G271" s="324"/>
      <c r="H271" s="324"/>
      <c r="I271" s="324"/>
      <c r="J271" s="324" t="s">
        <v>765</v>
      </c>
      <c r="K271" s="325"/>
      <c r="L271" s="326"/>
      <c r="M271" s="327" t="s">
        <v>588</v>
      </c>
      <c r="N271" s="327"/>
      <c r="O271" s="327"/>
      <c r="P271" s="327"/>
      <c r="Q271" s="327" t="s">
        <v>994</v>
      </c>
      <c r="R271" s="325"/>
    </row>
    <row r="272" spans="1:18" ht="15.75" x14ac:dyDescent="0.25">
      <c r="A272" s="322"/>
      <c r="B272" s="328"/>
      <c r="C272" s="329"/>
      <c r="D272" s="325"/>
      <c r="E272" s="326"/>
      <c r="F272" s="329" t="s">
        <v>34</v>
      </c>
      <c r="G272" s="329"/>
      <c r="H272" s="329"/>
      <c r="I272" s="329"/>
      <c r="J272" s="329" t="s">
        <v>34</v>
      </c>
      <c r="K272" s="325"/>
      <c r="L272" s="326"/>
      <c r="M272" s="330" t="s">
        <v>34</v>
      </c>
      <c r="N272" s="330"/>
      <c r="O272" s="330"/>
      <c r="P272" s="330"/>
      <c r="Q272" s="330" t="s">
        <v>34</v>
      </c>
      <c r="R272" s="325"/>
    </row>
    <row r="273" spans="1:18" ht="17.25" x14ac:dyDescent="0.25">
      <c r="A273" s="322"/>
      <c r="B273" s="331" t="s">
        <v>22</v>
      </c>
      <c r="C273" s="332" t="s">
        <v>23</v>
      </c>
      <c r="D273" s="325"/>
      <c r="E273" s="323"/>
      <c r="F273" s="332" t="s">
        <v>23</v>
      </c>
      <c r="G273" s="333"/>
      <c r="H273" s="333"/>
      <c r="I273" s="333"/>
      <c r="J273" s="332" t="s">
        <v>23</v>
      </c>
      <c r="K273" s="325"/>
      <c r="L273" s="323"/>
      <c r="M273" s="334" t="s">
        <v>23</v>
      </c>
      <c r="N273" s="335"/>
      <c r="O273" s="335"/>
      <c r="P273" s="335"/>
      <c r="Q273" s="334" t="s">
        <v>23</v>
      </c>
      <c r="R273" s="325"/>
    </row>
    <row r="274" spans="1:18" x14ac:dyDescent="0.25">
      <c r="A274" s="322" t="s">
        <v>162</v>
      </c>
      <c r="B274" s="336" t="s">
        <v>596</v>
      </c>
      <c r="C274" s="337">
        <f t="shared" ref="C274:C282" si="25">IF(F274="-","",IF($C$1=$T$1,(F274*$C$2),IF($C$1=$T$2,(M274*$C$2))))</f>
        <v>85.72</v>
      </c>
      <c r="D274" s="325"/>
      <c r="E274" s="323"/>
      <c r="F274" s="338">
        <f>'U.S. 2020 Pricing - 05.03.2021'!F24</f>
        <v>85.72</v>
      </c>
      <c r="G274" s="339"/>
      <c r="H274" s="339"/>
      <c r="I274" s="339"/>
      <c r="J274" s="338">
        <f>'U.S. 2020 Pricing - 05.03.2021'!L24</f>
        <v>85.97</v>
      </c>
      <c r="K274" s="325"/>
      <c r="L274" s="323"/>
      <c r="M274" s="340">
        <f>'CAN Price Matrix - 05.03.2021'!F24</f>
        <v>115.85</v>
      </c>
      <c r="N274" s="341"/>
      <c r="O274" s="341"/>
      <c r="P274" s="341"/>
      <c r="Q274" s="340">
        <f>'CAN Price Matrix - 05.03.2021'!L24</f>
        <v>116.18</v>
      </c>
      <c r="R274" s="325"/>
    </row>
    <row r="275" spans="1:18" x14ac:dyDescent="0.25">
      <c r="A275" s="322" t="s">
        <v>163</v>
      </c>
      <c r="B275" s="336" t="s">
        <v>597</v>
      </c>
      <c r="C275" s="337">
        <f t="shared" si="25"/>
        <v>43.07</v>
      </c>
      <c r="D275" s="325"/>
      <c r="E275" s="323"/>
      <c r="F275" s="338">
        <f>'U.S. 2020 Pricing - 05.03.2021'!F25</f>
        <v>43.07</v>
      </c>
      <c r="G275" s="339"/>
      <c r="H275" s="339"/>
      <c r="I275" s="339"/>
      <c r="J275" s="338">
        <f>'U.S. 2020 Pricing - 05.03.2021'!L25</f>
        <v>43.32</v>
      </c>
      <c r="K275" s="325"/>
      <c r="L275" s="323"/>
      <c r="M275" s="340">
        <f>'CAN Price Matrix - 05.03.2021'!F25</f>
        <v>57.93</v>
      </c>
      <c r="N275" s="341"/>
      <c r="O275" s="341"/>
      <c r="P275" s="341"/>
      <c r="Q275" s="340">
        <f>'CAN Price Matrix - 05.03.2021'!L25</f>
        <v>58.26</v>
      </c>
      <c r="R275" s="325"/>
    </row>
    <row r="276" spans="1:18" x14ac:dyDescent="0.25">
      <c r="A276" s="322" t="s">
        <v>164</v>
      </c>
      <c r="B276" s="336" t="s">
        <v>44</v>
      </c>
      <c r="C276" s="337">
        <f t="shared" si="25"/>
        <v>26.97</v>
      </c>
      <c r="D276" s="325"/>
      <c r="E276" s="323"/>
      <c r="F276" s="338">
        <f>'U.S. 2020 Pricing - 05.03.2021'!F26</f>
        <v>26.97</v>
      </c>
      <c r="G276" s="339"/>
      <c r="H276" s="339"/>
      <c r="I276" s="339"/>
      <c r="J276" s="338">
        <f>'U.S. 2020 Pricing - 05.03.2021'!L26</f>
        <v>27.22</v>
      </c>
      <c r="K276" s="325"/>
      <c r="L276" s="323"/>
      <c r="M276" s="340">
        <f>'CAN Price Matrix - 05.03.2021'!F26</f>
        <v>36.380000000000003</v>
      </c>
      <c r="N276" s="341"/>
      <c r="O276" s="341"/>
      <c r="P276" s="341"/>
      <c r="Q276" s="340">
        <f>'CAN Price Matrix - 05.03.2021'!L26</f>
        <v>36.71</v>
      </c>
      <c r="R276" s="325"/>
    </row>
    <row r="277" spans="1:18" x14ac:dyDescent="0.25">
      <c r="A277" s="322" t="s">
        <v>165</v>
      </c>
      <c r="B277" s="336" t="s">
        <v>12</v>
      </c>
      <c r="C277" s="337">
        <f t="shared" si="25"/>
        <v>20.39</v>
      </c>
      <c r="D277" s="325"/>
      <c r="E277" s="323"/>
      <c r="F277" s="338">
        <f>'U.S. 2020 Pricing - 05.03.2021'!F27</f>
        <v>20.39</v>
      </c>
      <c r="G277" s="339"/>
      <c r="H277" s="339"/>
      <c r="I277" s="339"/>
      <c r="J277" s="338">
        <f>'U.S. 2020 Pricing - 05.03.2021'!L27</f>
        <v>20.64</v>
      </c>
      <c r="K277" s="325"/>
      <c r="L277" s="323"/>
      <c r="M277" s="340">
        <f>'CAN Price Matrix - 05.03.2021'!F27</f>
        <v>27.26</v>
      </c>
      <c r="N277" s="341"/>
      <c r="O277" s="341"/>
      <c r="P277" s="341"/>
      <c r="Q277" s="340">
        <f>'CAN Price Matrix - 05.03.2021'!L27</f>
        <v>27.59</v>
      </c>
      <c r="R277" s="325"/>
    </row>
    <row r="278" spans="1:18" x14ac:dyDescent="0.25">
      <c r="A278" s="322" t="s">
        <v>202</v>
      </c>
      <c r="B278" s="336" t="s">
        <v>14</v>
      </c>
      <c r="C278" s="337">
        <f t="shared" si="25"/>
        <v>19.25</v>
      </c>
      <c r="D278" s="325"/>
      <c r="E278" s="323"/>
      <c r="F278" s="338">
        <f>'U.S. 2020 Pricing - 05.03.2021'!F28</f>
        <v>19.25</v>
      </c>
      <c r="G278" s="339"/>
      <c r="H278" s="339"/>
      <c r="I278" s="339"/>
      <c r="J278" s="338">
        <f>'U.S. 2020 Pricing - 05.03.2021'!L28</f>
        <v>19.5</v>
      </c>
      <c r="K278" s="325"/>
      <c r="L278" s="323"/>
      <c r="M278" s="340">
        <f>'CAN Price Matrix - 05.03.2021'!F28</f>
        <v>25.89</v>
      </c>
      <c r="N278" s="341"/>
      <c r="O278" s="341"/>
      <c r="P278" s="341"/>
      <c r="Q278" s="340">
        <f>'CAN Price Matrix - 05.03.2021'!L28</f>
        <v>26.22</v>
      </c>
      <c r="R278" s="325"/>
    </row>
    <row r="279" spans="1:18" x14ac:dyDescent="0.25">
      <c r="A279" s="322" t="s">
        <v>203</v>
      </c>
      <c r="B279" s="336" t="s">
        <v>15</v>
      </c>
      <c r="C279" s="337">
        <f t="shared" si="25"/>
        <v>0</v>
      </c>
      <c r="D279" s="325"/>
      <c r="E279" s="323"/>
      <c r="F279" s="338">
        <f>'U.S. 2020 Pricing - 05.03.2021'!F29</f>
        <v>0</v>
      </c>
      <c r="G279" s="339"/>
      <c r="H279" s="339"/>
      <c r="I279" s="339"/>
      <c r="J279" s="338">
        <f>'U.S. 2020 Pricing - 05.03.2021'!L29</f>
        <v>0</v>
      </c>
      <c r="K279" s="325"/>
      <c r="L279" s="323"/>
      <c r="M279" s="340">
        <f>'CAN Price Matrix - 05.03.2021'!F29</f>
        <v>0</v>
      </c>
      <c r="N279" s="341"/>
      <c r="O279" s="341"/>
      <c r="P279" s="341"/>
      <c r="Q279" s="340">
        <f>'CAN Price Matrix - 05.03.2021'!L29</f>
        <v>0</v>
      </c>
      <c r="R279" s="325"/>
    </row>
    <row r="280" spans="1:18" x14ac:dyDescent="0.25">
      <c r="A280" s="322" t="s">
        <v>621</v>
      </c>
      <c r="B280" s="336" t="s">
        <v>16</v>
      </c>
      <c r="C280" s="337">
        <f t="shared" si="25"/>
        <v>0</v>
      </c>
      <c r="D280" s="325"/>
      <c r="E280" s="323"/>
      <c r="F280" s="338">
        <f>'U.S. 2020 Pricing - 05.03.2021'!F30</f>
        <v>0</v>
      </c>
      <c r="G280" s="339"/>
      <c r="H280" s="339"/>
      <c r="I280" s="339"/>
      <c r="J280" s="338">
        <f>'U.S. 2020 Pricing - 05.03.2021'!L30</f>
        <v>0</v>
      </c>
      <c r="K280" s="325"/>
      <c r="L280" s="323"/>
      <c r="M280" s="340">
        <f>'CAN Price Matrix - 05.03.2021'!F30</f>
        <v>0</v>
      </c>
      <c r="N280" s="341"/>
      <c r="O280" s="341"/>
      <c r="P280" s="341"/>
      <c r="Q280" s="340">
        <f>'CAN Price Matrix - 05.03.2021'!L30</f>
        <v>0</v>
      </c>
      <c r="R280" s="325"/>
    </row>
    <row r="281" spans="1:18" x14ac:dyDescent="0.25">
      <c r="A281" s="322" t="s">
        <v>622</v>
      </c>
      <c r="B281" s="336" t="s">
        <v>17</v>
      </c>
      <c r="C281" s="337">
        <f t="shared" si="25"/>
        <v>0</v>
      </c>
      <c r="D281" s="325"/>
      <c r="E281" s="323"/>
      <c r="F281" s="338">
        <f>'U.S. 2020 Pricing - 05.03.2021'!F31</f>
        <v>0</v>
      </c>
      <c r="G281" s="339"/>
      <c r="H281" s="339"/>
      <c r="I281" s="339"/>
      <c r="J281" s="338">
        <f>'U.S. 2020 Pricing - 05.03.2021'!L31</f>
        <v>0</v>
      </c>
      <c r="K281" s="325"/>
      <c r="L281" s="323"/>
      <c r="M281" s="340">
        <f>'CAN Price Matrix - 05.03.2021'!F31</f>
        <v>0</v>
      </c>
      <c r="N281" s="341"/>
      <c r="O281" s="341"/>
      <c r="P281" s="341"/>
      <c r="Q281" s="340">
        <f>'CAN Price Matrix - 05.03.2021'!L31</f>
        <v>0</v>
      </c>
      <c r="R281" s="325"/>
    </row>
    <row r="282" spans="1:18" x14ac:dyDescent="0.25">
      <c r="A282" s="322" t="s">
        <v>623</v>
      </c>
      <c r="B282" s="336" t="s">
        <v>18</v>
      </c>
      <c r="C282" s="337">
        <f t="shared" si="25"/>
        <v>0</v>
      </c>
      <c r="D282" s="325"/>
      <c r="E282" s="323"/>
      <c r="F282" s="338">
        <f>'U.S. 2020 Pricing - 05.03.2021'!F32</f>
        <v>0</v>
      </c>
      <c r="G282" s="339"/>
      <c r="H282" s="339"/>
      <c r="I282" s="339"/>
      <c r="J282" s="338">
        <f>'U.S. 2020 Pricing - 05.03.2021'!L32</f>
        <v>0</v>
      </c>
      <c r="K282" s="325"/>
      <c r="L282" s="323"/>
      <c r="M282" s="340">
        <f>'CAN Price Matrix - 05.03.2021'!F32</f>
        <v>0</v>
      </c>
      <c r="N282" s="341"/>
      <c r="O282" s="341"/>
      <c r="P282" s="341"/>
      <c r="Q282" s="340">
        <f>'CAN Price Matrix - 05.03.2021'!L32</f>
        <v>0</v>
      </c>
      <c r="R282" s="325"/>
    </row>
    <row r="283" spans="1:18" ht="17.25" x14ac:dyDescent="0.25">
      <c r="A283" s="322"/>
      <c r="B283" s="331" t="s">
        <v>22</v>
      </c>
      <c r="C283" s="332" t="s">
        <v>23</v>
      </c>
      <c r="D283" s="325"/>
      <c r="E283" s="323"/>
      <c r="F283" s="323"/>
      <c r="G283" s="323"/>
      <c r="H283" s="323"/>
      <c r="I283" s="323"/>
      <c r="J283" s="333"/>
      <c r="K283" s="325"/>
      <c r="L283" s="323"/>
      <c r="M283" s="342"/>
      <c r="N283" s="342"/>
      <c r="O283" s="342"/>
      <c r="P283" s="342"/>
      <c r="Q283" s="335"/>
      <c r="R283" s="325"/>
    </row>
    <row r="284" spans="1:18" x14ac:dyDescent="0.25">
      <c r="A284" s="322" t="s">
        <v>329</v>
      </c>
      <c r="B284" s="336" t="s">
        <v>596</v>
      </c>
      <c r="C284" s="337">
        <f>IF(J274="-","",IF($C$1=$T$1,(J274*$C$2),IF($C$1=$T$2,(Q274*$C$2))))</f>
        <v>85.97</v>
      </c>
      <c r="D284" s="325"/>
      <c r="E284" s="323"/>
      <c r="F284" s="323"/>
      <c r="G284" s="323"/>
      <c r="H284" s="323"/>
      <c r="I284" s="323"/>
      <c r="J284" s="339"/>
      <c r="K284" s="325"/>
      <c r="L284" s="323"/>
      <c r="M284" s="342"/>
      <c r="N284" s="342"/>
      <c r="O284" s="342"/>
      <c r="P284" s="342"/>
      <c r="Q284" s="341"/>
      <c r="R284" s="325"/>
    </row>
    <row r="285" spans="1:18" x14ac:dyDescent="0.25">
      <c r="A285" s="322" t="s">
        <v>330</v>
      </c>
      <c r="B285" s="336" t="s">
        <v>597</v>
      </c>
      <c r="C285" s="337">
        <f t="shared" ref="C285:C291" si="26">IF(J275="-","",IF($C$1=$T$1,(J275*$C$2),IF($C$1=$T$2,(Q275*$C$2))))</f>
        <v>43.32</v>
      </c>
      <c r="D285" s="325"/>
      <c r="E285" s="323"/>
      <c r="F285" s="323"/>
      <c r="G285" s="323"/>
      <c r="H285" s="323"/>
      <c r="I285" s="323"/>
      <c r="J285" s="339"/>
      <c r="K285" s="325"/>
      <c r="L285" s="323"/>
      <c r="M285" s="342"/>
      <c r="N285" s="342"/>
      <c r="O285" s="342"/>
      <c r="P285" s="342"/>
      <c r="Q285" s="341"/>
      <c r="R285" s="325"/>
    </row>
    <row r="286" spans="1:18" x14ac:dyDescent="0.25">
      <c r="A286" s="322" t="s">
        <v>331</v>
      </c>
      <c r="B286" s="336" t="s">
        <v>44</v>
      </c>
      <c r="C286" s="337">
        <f t="shared" si="26"/>
        <v>27.22</v>
      </c>
      <c r="D286" s="325"/>
      <c r="E286" s="323"/>
      <c r="F286" s="323"/>
      <c r="G286" s="323"/>
      <c r="H286" s="323"/>
      <c r="I286" s="323"/>
      <c r="J286" s="339"/>
      <c r="K286" s="325"/>
      <c r="L286" s="323"/>
      <c r="M286" s="342"/>
      <c r="N286" s="342"/>
      <c r="O286" s="342"/>
      <c r="P286" s="342"/>
      <c r="Q286" s="341"/>
      <c r="R286" s="325"/>
    </row>
    <row r="287" spans="1:18" x14ac:dyDescent="0.25">
      <c r="A287" s="322" t="s">
        <v>332</v>
      </c>
      <c r="B287" s="336" t="s">
        <v>12</v>
      </c>
      <c r="C287" s="337">
        <f t="shared" si="26"/>
        <v>20.64</v>
      </c>
      <c r="D287" s="325"/>
      <c r="E287" s="323"/>
      <c r="F287" s="323"/>
      <c r="G287" s="323"/>
      <c r="H287" s="323"/>
      <c r="I287" s="323"/>
      <c r="J287" s="339"/>
      <c r="K287" s="325"/>
      <c r="L287" s="323"/>
      <c r="M287" s="342"/>
      <c r="N287" s="342"/>
      <c r="O287" s="342"/>
      <c r="P287" s="342"/>
      <c r="Q287" s="341"/>
      <c r="R287" s="325"/>
    </row>
    <row r="288" spans="1:18" x14ac:dyDescent="0.25">
      <c r="A288" s="322" t="s">
        <v>333</v>
      </c>
      <c r="B288" s="336" t="s">
        <v>14</v>
      </c>
      <c r="C288" s="337">
        <f>IF(J278="-","",IF($C$1=$T$1,(J278*$C$2),IF($C$1=$T$2,(Q278*$C$2))))</f>
        <v>19.5</v>
      </c>
      <c r="D288" s="325"/>
      <c r="E288" s="323"/>
      <c r="F288" s="323"/>
      <c r="G288" s="323"/>
      <c r="H288" s="323"/>
      <c r="I288" s="323"/>
      <c r="J288" s="339"/>
      <c r="K288" s="325"/>
      <c r="L288" s="323"/>
      <c r="M288" s="342"/>
      <c r="N288" s="342"/>
      <c r="O288" s="342"/>
      <c r="P288" s="342"/>
      <c r="Q288" s="341"/>
      <c r="R288" s="325"/>
    </row>
    <row r="289" spans="1:18" x14ac:dyDescent="0.25">
      <c r="A289" s="322" t="s">
        <v>334</v>
      </c>
      <c r="B289" s="336" t="s">
        <v>15</v>
      </c>
      <c r="C289" s="337">
        <f t="shared" si="26"/>
        <v>0</v>
      </c>
      <c r="D289" s="325"/>
      <c r="E289" s="323"/>
      <c r="F289" s="323"/>
      <c r="G289" s="323"/>
      <c r="H289" s="323"/>
      <c r="I289" s="323"/>
      <c r="J289" s="339"/>
      <c r="K289" s="325"/>
      <c r="L289" s="323"/>
      <c r="M289" s="342"/>
      <c r="N289" s="342"/>
      <c r="O289" s="342"/>
      <c r="P289" s="342"/>
      <c r="Q289" s="341"/>
      <c r="R289" s="325"/>
    </row>
    <row r="290" spans="1:18" x14ac:dyDescent="0.25">
      <c r="A290" s="322" t="s">
        <v>624</v>
      </c>
      <c r="B290" s="336" t="s">
        <v>16</v>
      </c>
      <c r="C290" s="337">
        <f t="shared" si="26"/>
        <v>0</v>
      </c>
      <c r="D290" s="325"/>
      <c r="E290" s="323"/>
      <c r="F290" s="323"/>
      <c r="G290" s="323"/>
      <c r="H290" s="323"/>
      <c r="I290" s="323"/>
      <c r="J290" s="339"/>
      <c r="K290" s="325"/>
      <c r="L290" s="323"/>
      <c r="M290" s="342"/>
      <c r="N290" s="342"/>
      <c r="O290" s="342"/>
      <c r="P290" s="342"/>
      <c r="Q290" s="341"/>
      <c r="R290" s="325"/>
    </row>
    <row r="291" spans="1:18" x14ac:dyDescent="0.25">
      <c r="A291" s="322" t="s">
        <v>625</v>
      </c>
      <c r="B291" s="336" t="s">
        <v>17</v>
      </c>
      <c r="C291" s="337">
        <f t="shared" si="26"/>
        <v>0</v>
      </c>
      <c r="D291" s="325"/>
      <c r="E291" s="323"/>
      <c r="F291" s="323"/>
      <c r="G291" s="323"/>
      <c r="H291" s="323"/>
      <c r="I291" s="323"/>
      <c r="J291" s="339"/>
      <c r="K291" s="325"/>
      <c r="L291" s="323"/>
      <c r="M291" s="342"/>
      <c r="N291" s="342"/>
      <c r="O291" s="342"/>
      <c r="P291" s="342"/>
      <c r="Q291" s="341"/>
      <c r="R291" s="325"/>
    </row>
    <row r="292" spans="1:18" x14ac:dyDescent="0.25">
      <c r="A292" s="322" t="s">
        <v>626</v>
      </c>
      <c r="B292" s="336" t="s">
        <v>18</v>
      </c>
      <c r="C292" s="337">
        <f>IF(J282="-","",IF($C$1=$T$1,(J282*$C$2),IF($C$1=$T$2,(Q282*$C$2))))</f>
        <v>0</v>
      </c>
      <c r="D292" s="325"/>
      <c r="E292" s="323"/>
      <c r="F292" s="323"/>
      <c r="G292" s="323"/>
      <c r="H292" s="323"/>
      <c r="I292" s="323"/>
      <c r="J292" s="339"/>
      <c r="K292" s="325"/>
      <c r="L292" s="323"/>
      <c r="M292" s="342"/>
      <c r="N292" s="342"/>
      <c r="O292" s="342"/>
      <c r="P292" s="342"/>
      <c r="Q292" s="341"/>
      <c r="R292" s="325"/>
    </row>
    <row r="293" spans="1:18" ht="15.75" x14ac:dyDescent="0.25">
      <c r="A293" s="322"/>
      <c r="B293" s="343"/>
      <c r="C293" s="324"/>
      <c r="D293" s="325"/>
      <c r="E293" s="326"/>
      <c r="F293" s="324" t="s">
        <v>592</v>
      </c>
      <c r="G293" s="324"/>
      <c r="H293" s="324"/>
      <c r="I293" s="324"/>
      <c r="J293" s="324"/>
      <c r="K293" s="325"/>
      <c r="L293" s="326"/>
      <c r="M293" s="327" t="s">
        <v>592</v>
      </c>
      <c r="N293" s="327"/>
      <c r="O293" s="327"/>
      <c r="P293" s="327"/>
      <c r="Q293" s="327"/>
      <c r="R293" s="325"/>
    </row>
    <row r="294" spans="1:18" ht="15.75" x14ac:dyDescent="0.25">
      <c r="A294" s="322"/>
      <c r="B294" s="344"/>
      <c r="C294" s="329"/>
      <c r="D294" s="325"/>
      <c r="E294" s="326"/>
      <c r="F294" s="329" t="s">
        <v>34</v>
      </c>
      <c r="G294" s="329"/>
      <c r="H294" s="329"/>
      <c r="I294" s="329"/>
      <c r="J294" s="329"/>
      <c r="K294" s="325"/>
      <c r="L294" s="326"/>
      <c r="M294" s="330" t="s">
        <v>34</v>
      </c>
      <c r="N294" s="330"/>
      <c r="O294" s="330"/>
      <c r="P294" s="330"/>
      <c r="Q294" s="330"/>
      <c r="R294" s="325"/>
    </row>
    <row r="295" spans="1:18" ht="17.25" x14ac:dyDescent="0.25">
      <c r="A295" s="322"/>
      <c r="B295" s="331" t="s">
        <v>22</v>
      </c>
      <c r="C295" s="332" t="s">
        <v>23</v>
      </c>
      <c r="D295" s="325"/>
      <c r="E295" s="323"/>
      <c r="F295" s="332" t="s">
        <v>23</v>
      </c>
      <c r="G295" s="333"/>
      <c r="H295" s="333"/>
      <c r="I295" s="333"/>
      <c r="J295" s="333"/>
      <c r="K295" s="325"/>
      <c r="L295" s="323"/>
      <c r="M295" s="334" t="s">
        <v>23</v>
      </c>
      <c r="N295" s="335"/>
      <c r="O295" s="335"/>
      <c r="P295" s="335"/>
      <c r="Q295" s="335"/>
      <c r="R295" s="325"/>
    </row>
    <row r="296" spans="1:18" x14ac:dyDescent="0.25">
      <c r="A296" s="322" t="s">
        <v>388</v>
      </c>
      <c r="B296" s="336" t="s">
        <v>596</v>
      </c>
      <c r="C296" s="337">
        <f t="shared" ref="C296:C304" si="27">IF(F296="-","",IF($C$1=$T$1,(F296*$C$2),IF($C$1=$T$2,(M296*$C$2))))</f>
        <v>91.52</v>
      </c>
      <c r="D296" s="325"/>
      <c r="E296" s="323"/>
      <c r="F296" s="338">
        <f>'U.S. 2020 Pricing - 05.03.2021'!F42</f>
        <v>91.52</v>
      </c>
      <c r="G296" s="339"/>
      <c r="H296" s="339"/>
      <c r="I296" s="339"/>
      <c r="J296" s="339"/>
      <c r="K296" s="325"/>
      <c r="L296" s="323"/>
      <c r="M296" s="340">
        <f>'CAN Price Matrix - 05.03.2021'!F42</f>
        <v>123.68</v>
      </c>
      <c r="N296" s="341"/>
      <c r="O296" s="341"/>
      <c r="P296" s="341"/>
      <c r="Q296" s="341"/>
      <c r="R296" s="325"/>
    </row>
    <row r="297" spans="1:18" x14ac:dyDescent="0.25">
      <c r="A297" s="322" t="s">
        <v>389</v>
      </c>
      <c r="B297" s="336" t="s">
        <v>597</v>
      </c>
      <c r="C297" s="337">
        <f t="shared" si="27"/>
        <v>45.98</v>
      </c>
      <c r="D297" s="325"/>
      <c r="E297" s="323"/>
      <c r="F297" s="338">
        <f>'U.S. 2020 Pricing - 05.03.2021'!F43</f>
        <v>45.98</v>
      </c>
      <c r="G297" s="339"/>
      <c r="H297" s="339"/>
      <c r="I297" s="339"/>
      <c r="J297" s="339"/>
      <c r="K297" s="325"/>
      <c r="L297" s="323"/>
      <c r="M297" s="340">
        <f>'CAN Price Matrix - 05.03.2021'!F43</f>
        <v>61.84</v>
      </c>
      <c r="N297" s="341"/>
      <c r="O297" s="341"/>
      <c r="P297" s="341"/>
      <c r="Q297" s="341"/>
      <c r="R297" s="325"/>
    </row>
    <row r="298" spans="1:18" x14ac:dyDescent="0.25">
      <c r="A298" s="322" t="s">
        <v>390</v>
      </c>
      <c r="B298" s="336" t="s">
        <v>44</v>
      </c>
      <c r="C298" s="337">
        <f t="shared" si="27"/>
        <v>28.93</v>
      </c>
      <c r="D298" s="325"/>
      <c r="E298" s="323"/>
      <c r="F298" s="338">
        <f>'U.S. 2020 Pricing - 05.03.2021'!F44</f>
        <v>28.93</v>
      </c>
      <c r="G298" s="339"/>
      <c r="H298" s="339"/>
      <c r="I298" s="339"/>
      <c r="J298" s="339"/>
      <c r="K298" s="325"/>
      <c r="L298" s="323"/>
      <c r="M298" s="340">
        <f>'CAN Price Matrix - 05.03.2021'!F44</f>
        <v>39.020000000000003</v>
      </c>
      <c r="N298" s="341"/>
      <c r="O298" s="341"/>
      <c r="P298" s="341"/>
      <c r="Q298" s="341"/>
      <c r="R298" s="325"/>
    </row>
    <row r="299" spans="1:18" x14ac:dyDescent="0.25">
      <c r="A299" s="322" t="s">
        <v>391</v>
      </c>
      <c r="B299" s="336" t="s">
        <v>12</v>
      </c>
      <c r="C299" s="337">
        <f t="shared" si="27"/>
        <v>22.3</v>
      </c>
      <c r="D299" s="325"/>
      <c r="E299" s="323"/>
      <c r="F299" s="338">
        <f>'U.S. 2020 Pricing - 05.03.2021'!F45</f>
        <v>22.3</v>
      </c>
      <c r="G299" s="339"/>
      <c r="H299" s="339"/>
      <c r="I299" s="339"/>
      <c r="J299" s="339"/>
      <c r="K299" s="325"/>
      <c r="L299" s="323"/>
      <c r="M299" s="340">
        <f>'CAN Price Matrix - 05.03.2021'!F45</f>
        <v>29.83</v>
      </c>
      <c r="N299" s="341"/>
      <c r="O299" s="341"/>
      <c r="P299" s="341"/>
      <c r="Q299" s="341"/>
      <c r="R299" s="325"/>
    </row>
    <row r="300" spans="1:18" x14ac:dyDescent="0.25">
      <c r="A300" s="322" t="s">
        <v>607</v>
      </c>
      <c r="B300" s="336" t="s">
        <v>14</v>
      </c>
      <c r="C300" s="337">
        <f t="shared" si="27"/>
        <v>21.01</v>
      </c>
      <c r="D300" s="325"/>
      <c r="E300" s="323"/>
      <c r="F300" s="338">
        <f>'U.S. 2020 Pricing - 05.03.2021'!F46</f>
        <v>21.01</v>
      </c>
      <c r="G300" s="339"/>
      <c r="H300" s="339"/>
      <c r="I300" s="339"/>
      <c r="J300" s="339"/>
      <c r="K300" s="325"/>
      <c r="L300" s="323"/>
      <c r="M300" s="340">
        <f>'CAN Price Matrix - 05.03.2021'!F46</f>
        <v>28.26</v>
      </c>
      <c r="N300" s="341"/>
      <c r="O300" s="341"/>
      <c r="P300" s="341"/>
      <c r="Q300" s="341"/>
      <c r="R300" s="325"/>
    </row>
    <row r="301" spans="1:18" x14ac:dyDescent="0.25">
      <c r="A301" s="322" t="s">
        <v>608</v>
      </c>
      <c r="B301" s="336" t="s">
        <v>15</v>
      </c>
      <c r="C301" s="337">
        <f t="shared" si="27"/>
        <v>0</v>
      </c>
      <c r="D301" s="325"/>
      <c r="E301" s="323"/>
      <c r="F301" s="338">
        <f>'U.S. 2020 Pricing - 05.03.2021'!F47</f>
        <v>0</v>
      </c>
      <c r="G301" s="339"/>
      <c r="H301" s="339"/>
      <c r="I301" s="339"/>
      <c r="J301" s="339"/>
      <c r="K301" s="325"/>
      <c r="L301" s="323"/>
      <c r="M301" s="340">
        <f>'CAN Price Matrix - 05.03.2021'!F47</f>
        <v>0</v>
      </c>
      <c r="N301" s="341"/>
      <c r="O301" s="341"/>
      <c r="P301" s="341"/>
      <c r="Q301" s="341"/>
      <c r="R301" s="325"/>
    </row>
    <row r="302" spans="1:18" x14ac:dyDescent="0.25">
      <c r="A302" s="322" t="s">
        <v>609</v>
      </c>
      <c r="B302" s="336" t="s">
        <v>16</v>
      </c>
      <c r="C302" s="337">
        <f t="shared" si="27"/>
        <v>0</v>
      </c>
      <c r="D302" s="325"/>
      <c r="E302" s="323"/>
      <c r="F302" s="338">
        <f>'U.S. 2020 Pricing - 05.03.2021'!F48</f>
        <v>0</v>
      </c>
      <c r="G302" s="339"/>
      <c r="H302" s="339"/>
      <c r="I302" s="339"/>
      <c r="J302" s="339"/>
      <c r="K302" s="325"/>
      <c r="L302" s="323"/>
      <c r="M302" s="340">
        <f>'CAN Price Matrix - 05.03.2021'!F48</f>
        <v>0</v>
      </c>
      <c r="N302" s="341"/>
      <c r="O302" s="341"/>
      <c r="P302" s="341"/>
      <c r="Q302" s="341"/>
      <c r="R302" s="325"/>
    </row>
    <row r="303" spans="1:18" x14ac:dyDescent="0.25">
      <c r="A303" s="322" t="s">
        <v>610</v>
      </c>
      <c r="B303" s="336" t="s">
        <v>17</v>
      </c>
      <c r="C303" s="337">
        <f t="shared" si="27"/>
        <v>0</v>
      </c>
      <c r="D303" s="325"/>
      <c r="E303" s="323"/>
      <c r="F303" s="338">
        <f>'U.S. 2020 Pricing - 05.03.2021'!F49</f>
        <v>0</v>
      </c>
      <c r="G303" s="339"/>
      <c r="H303" s="339"/>
      <c r="I303" s="339"/>
      <c r="J303" s="339"/>
      <c r="K303" s="325"/>
      <c r="L303" s="323"/>
      <c r="M303" s="340">
        <f>'CAN Price Matrix - 05.03.2021'!F49</f>
        <v>0</v>
      </c>
      <c r="N303" s="341"/>
      <c r="O303" s="341"/>
      <c r="P303" s="341"/>
      <c r="Q303" s="341"/>
      <c r="R303" s="325"/>
    </row>
    <row r="304" spans="1:18" x14ac:dyDescent="0.25">
      <c r="A304" s="322" t="s">
        <v>611</v>
      </c>
      <c r="B304" s="336" t="s">
        <v>18</v>
      </c>
      <c r="C304" s="337">
        <f t="shared" si="27"/>
        <v>0</v>
      </c>
      <c r="D304" s="325"/>
      <c r="E304" s="323"/>
      <c r="F304" s="338">
        <f>'U.S. 2020 Pricing - 05.03.2021'!F50</f>
        <v>0</v>
      </c>
      <c r="G304" s="339"/>
      <c r="H304" s="339"/>
      <c r="I304" s="339"/>
      <c r="J304" s="339"/>
      <c r="K304" s="325"/>
      <c r="L304" s="323"/>
      <c r="M304" s="340">
        <f>'CAN Price Matrix - 05.03.2021'!F50</f>
        <v>0</v>
      </c>
      <c r="N304" s="341"/>
      <c r="O304" s="341"/>
      <c r="P304" s="341"/>
      <c r="Q304" s="341"/>
      <c r="R304" s="325"/>
    </row>
    <row r="305" spans="1:18" ht="15.75" x14ac:dyDescent="0.25">
      <c r="A305" s="322"/>
      <c r="B305" s="326"/>
      <c r="C305" s="324"/>
      <c r="D305" s="325"/>
      <c r="E305" s="326"/>
      <c r="F305" s="324" t="s">
        <v>589</v>
      </c>
      <c r="G305" s="324"/>
      <c r="H305" s="324"/>
      <c r="I305" s="324"/>
      <c r="J305" s="324" t="s">
        <v>762</v>
      </c>
      <c r="K305" s="325"/>
      <c r="L305" s="326"/>
      <c r="M305" s="327" t="s">
        <v>589</v>
      </c>
      <c r="N305" s="327"/>
      <c r="O305" s="327"/>
      <c r="P305" s="327"/>
      <c r="Q305" s="327" t="s">
        <v>995</v>
      </c>
      <c r="R305" s="325"/>
    </row>
    <row r="306" spans="1:18" ht="15.75" x14ac:dyDescent="0.25">
      <c r="A306" s="322"/>
      <c r="B306" s="344"/>
      <c r="C306" s="329"/>
      <c r="D306" s="325"/>
      <c r="E306" s="326"/>
      <c r="F306" s="329" t="s">
        <v>34</v>
      </c>
      <c r="G306" s="329"/>
      <c r="H306" s="329"/>
      <c r="I306" s="329"/>
      <c r="J306" s="329" t="s">
        <v>34</v>
      </c>
      <c r="K306" s="325"/>
      <c r="L306" s="326"/>
      <c r="M306" s="330" t="s">
        <v>34</v>
      </c>
      <c r="N306" s="330"/>
      <c r="O306" s="330"/>
      <c r="P306" s="330"/>
      <c r="Q306" s="330" t="s">
        <v>34</v>
      </c>
      <c r="R306" s="325"/>
    </row>
    <row r="307" spans="1:18" ht="17.25" x14ac:dyDescent="0.25">
      <c r="A307" s="322"/>
      <c r="B307" s="331" t="s">
        <v>22</v>
      </c>
      <c r="C307" s="332" t="s">
        <v>23</v>
      </c>
      <c r="D307" s="325"/>
      <c r="E307" s="323"/>
      <c r="F307" s="332" t="s">
        <v>23</v>
      </c>
      <c r="G307" s="333"/>
      <c r="H307" s="333"/>
      <c r="I307" s="333"/>
      <c r="J307" s="332" t="s">
        <v>23</v>
      </c>
      <c r="K307" s="325"/>
      <c r="L307" s="323"/>
      <c r="M307" s="334" t="s">
        <v>23</v>
      </c>
      <c r="N307" s="335"/>
      <c r="O307" s="335"/>
      <c r="P307" s="335"/>
      <c r="Q307" s="334" t="s">
        <v>23</v>
      </c>
      <c r="R307" s="325"/>
    </row>
    <row r="308" spans="1:18" x14ac:dyDescent="0.25">
      <c r="A308" s="322" t="s">
        <v>166</v>
      </c>
      <c r="B308" s="336" t="s">
        <v>596</v>
      </c>
      <c r="C308" s="337">
        <f t="shared" ref="C308:C316" si="28">IF(F308="-","",IF($C$1=$T$1,(F308*$C$2),IF($C$1=$T$2,(M308*$C$2))))</f>
        <v>91.52</v>
      </c>
      <c r="D308" s="325"/>
      <c r="E308" s="323"/>
      <c r="F308" s="338">
        <f>'U.S. 2020 Pricing - 05.03.2021'!F60</f>
        <v>91.52</v>
      </c>
      <c r="G308" s="339"/>
      <c r="H308" s="339"/>
      <c r="I308" s="339"/>
      <c r="J308" s="338">
        <f>'U.S. 2020 Pricing - 05.03.2021'!L60</f>
        <v>91.77</v>
      </c>
      <c r="K308" s="325"/>
      <c r="L308" s="323"/>
      <c r="M308" s="340">
        <f>'CAN Price Matrix - 05.03.2021'!F60</f>
        <v>123.68</v>
      </c>
      <c r="N308" s="341"/>
      <c r="O308" s="341"/>
      <c r="P308" s="341"/>
      <c r="Q308" s="340">
        <f>'CAN Price Matrix - 05.03.2021'!L60</f>
        <v>124.01</v>
      </c>
      <c r="R308" s="325"/>
    </row>
    <row r="309" spans="1:18" x14ac:dyDescent="0.25">
      <c r="A309" s="322" t="s">
        <v>167</v>
      </c>
      <c r="B309" s="336" t="s">
        <v>597</v>
      </c>
      <c r="C309" s="337">
        <f t="shared" si="28"/>
        <v>45.98</v>
      </c>
      <c r="D309" s="325"/>
      <c r="E309" s="323"/>
      <c r="F309" s="338">
        <f>'U.S. 2020 Pricing - 05.03.2021'!F61</f>
        <v>45.98</v>
      </c>
      <c r="G309" s="339"/>
      <c r="H309" s="339"/>
      <c r="I309" s="339"/>
      <c r="J309" s="338">
        <f>'U.S. 2020 Pricing - 05.03.2021'!L61</f>
        <v>46.23</v>
      </c>
      <c r="K309" s="325"/>
      <c r="L309" s="323"/>
      <c r="M309" s="340">
        <f>'CAN Price Matrix - 05.03.2021'!F61</f>
        <v>61.84</v>
      </c>
      <c r="N309" s="341"/>
      <c r="O309" s="341"/>
      <c r="P309" s="341"/>
      <c r="Q309" s="340">
        <f>'CAN Price Matrix - 05.03.2021'!L61</f>
        <v>62.17</v>
      </c>
      <c r="R309" s="325"/>
    </row>
    <row r="310" spans="1:18" x14ac:dyDescent="0.25">
      <c r="A310" s="322" t="s">
        <v>168</v>
      </c>
      <c r="B310" s="336" t="s">
        <v>44</v>
      </c>
      <c r="C310" s="337">
        <f t="shared" si="28"/>
        <v>28.93</v>
      </c>
      <c r="D310" s="325"/>
      <c r="E310" s="323"/>
      <c r="F310" s="338">
        <f>'U.S. 2020 Pricing - 05.03.2021'!F62</f>
        <v>28.93</v>
      </c>
      <c r="G310" s="339"/>
      <c r="H310" s="339"/>
      <c r="I310" s="339"/>
      <c r="J310" s="338">
        <f>'U.S. 2020 Pricing - 05.03.2021'!L62</f>
        <v>29.18</v>
      </c>
      <c r="K310" s="325"/>
      <c r="L310" s="323"/>
      <c r="M310" s="340">
        <f>'CAN Price Matrix - 05.03.2021'!F62</f>
        <v>39.020000000000003</v>
      </c>
      <c r="N310" s="341"/>
      <c r="O310" s="341"/>
      <c r="P310" s="341"/>
      <c r="Q310" s="340">
        <f>'CAN Price Matrix - 05.03.2021'!L62</f>
        <v>39.35</v>
      </c>
      <c r="R310" s="325"/>
    </row>
    <row r="311" spans="1:18" x14ac:dyDescent="0.25">
      <c r="A311" s="322" t="s">
        <v>169</v>
      </c>
      <c r="B311" s="336" t="s">
        <v>12</v>
      </c>
      <c r="C311" s="337">
        <f t="shared" si="28"/>
        <v>22.3</v>
      </c>
      <c r="D311" s="325"/>
      <c r="E311" s="323"/>
      <c r="F311" s="338">
        <f>'U.S. 2020 Pricing - 05.03.2021'!F63</f>
        <v>22.3</v>
      </c>
      <c r="G311" s="339"/>
      <c r="H311" s="339"/>
      <c r="I311" s="339"/>
      <c r="J311" s="338">
        <f>'U.S. 2020 Pricing - 05.03.2021'!L63</f>
        <v>22.55</v>
      </c>
      <c r="K311" s="325"/>
      <c r="L311" s="323"/>
      <c r="M311" s="340">
        <f>'CAN Price Matrix - 05.03.2021'!F63</f>
        <v>29.83</v>
      </c>
      <c r="N311" s="341"/>
      <c r="O311" s="341"/>
      <c r="P311" s="341"/>
      <c r="Q311" s="340">
        <f>'CAN Price Matrix - 05.03.2021'!L63</f>
        <v>30.16</v>
      </c>
      <c r="R311" s="325"/>
    </row>
    <row r="312" spans="1:18" x14ac:dyDescent="0.25">
      <c r="A312" s="322" t="s">
        <v>204</v>
      </c>
      <c r="B312" s="336" t="s">
        <v>14</v>
      </c>
      <c r="C312" s="337">
        <f t="shared" si="28"/>
        <v>21.01</v>
      </c>
      <c r="D312" s="325"/>
      <c r="E312" s="323"/>
      <c r="F312" s="338">
        <f>'U.S. 2020 Pricing - 05.03.2021'!F64</f>
        <v>21.01</v>
      </c>
      <c r="G312" s="339"/>
      <c r="H312" s="339"/>
      <c r="I312" s="339"/>
      <c r="J312" s="338">
        <f>'U.S. 2020 Pricing - 05.03.2021'!L64</f>
        <v>21.26</v>
      </c>
      <c r="K312" s="325"/>
      <c r="L312" s="323"/>
      <c r="M312" s="340">
        <f>'CAN Price Matrix - 05.03.2021'!F64</f>
        <v>28.26</v>
      </c>
      <c r="N312" s="341"/>
      <c r="O312" s="341"/>
      <c r="P312" s="341"/>
      <c r="Q312" s="340">
        <f>'CAN Price Matrix - 05.03.2021'!L64</f>
        <v>28.59</v>
      </c>
      <c r="R312" s="325"/>
    </row>
    <row r="313" spans="1:18" x14ac:dyDescent="0.25">
      <c r="A313" s="322" t="s">
        <v>205</v>
      </c>
      <c r="B313" s="336" t="s">
        <v>15</v>
      </c>
      <c r="C313" s="337">
        <f t="shared" si="28"/>
        <v>0</v>
      </c>
      <c r="D313" s="325"/>
      <c r="E313" s="323"/>
      <c r="F313" s="338">
        <f>'U.S. 2020 Pricing - 05.03.2021'!F65</f>
        <v>0</v>
      </c>
      <c r="G313" s="339"/>
      <c r="H313" s="339"/>
      <c r="I313" s="339"/>
      <c r="J313" s="338">
        <f>'U.S. 2020 Pricing - 05.03.2021'!L65</f>
        <v>0</v>
      </c>
      <c r="K313" s="325"/>
      <c r="L313" s="323"/>
      <c r="M313" s="340">
        <f>'CAN Price Matrix - 05.03.2021'!F65</f>
        <v>0</v>
      </c>
      <c r="N313" s="341"/>
      <c r="O313" s="341"/>
      <c r="P313" s="341"/>
      <c r="Q313" s="340">
        <f>'CAN Price Matrix - 05.03.2021'!L65</f>
        <v>0</v>
      </c>
      <c r="R313" s="325"/>
    </row>
    <row r="314" spans="1:18" x14ac:dyDescent="0.25">
      <c r="A314" s="322" t="s">
        <v>627</v>
      </c>
      <c r="B314" s="336" t="s">
        <v>16</v>
      </c>
      <c r="C314" s="337">
        <f t="shared" si="28"/>
        <v>0</v>
      </c>
      <c r="D314" s="325"/>
      <c r="E314" s="323"/>
      <c r="F314" s="338">
        <f>'U.S. 2020 Pricing - 05.03.2021'!F66</f>
        <v>0</v>
      </c>
      <c r="G314" s="339"/>
      <c r="H314" s="339"/>
      <c r="I314" s="339"/>
      <c r="J314" s="338">
        <f>'U.S. 2020 Pricing - 05.03.2021'!L66</f>
        <v>0</v>
      </c>
      <c r="K314" s="325"/>
      <c r="L314" s="323"/>
      <c r="M314" s="340">
        <f>'CAN Price Matrix - 05.03.2021'!F66</f>
        <v>0</v>
      </c>
      <c r="N314" s="341"/>
      <c r="O314" s="341"/>
      <c r="P314" s="341"/>
      <c r="Q314" s="340">
        <f>'CAN Price Matrix - 05.03.2021'!L66</f>
        <v>0</v>
      </c>
      <c r="R314" s="325"/>
    </row>
    <row r="315" spans="1:18" x14ac:dyDescent="0.25">
      <c r="A315" s="322" t="s">
        <v>628</v>
      </c>
      <c r="B315" s="336" t="s">
        <v>17</v>
      </c>
      <c r="C315" s="337">
        <f t="shared" si="28"/>
        <v>0</v>
      </c>
      <c r="D315" s="325"/>
      <c r="E315" s="323"/>
      <c r="F315" s="338">
        <f>'U.S. 2020 Pricing - 05.03.2021'!F67</f>
        <v>0</v>
      </c>
      <c r="G315" s="339"/>
      <c r="H315" s="339"/>
      <c r="I315" s="339"/>
      <c r="J315" s="338">
        <f>'U.S. 2020 Pricing - 05.03.2021'!L67</f>
        <v>0</v>
      </c>
      <c r="K315" s="325"/>
      <c r="L315" s="323"/>
      <c r="M315" s="340">
        <f>'CAN Price Matrix - 05.03.2021'!F67</f>
        <v>0</v>
      </c>
      <c r="N315" s="341"/>
      <c r="O315" s="341"/>
      <c r="P315" s="341"/>
      <c r="Q315" s="340">
        <f>'CAN Price Matrix - 05.03.2021'!L67</f>
        <v>0</v>
      </c>
      <c r="R315" s="325"/>
    </row>
    <row r="316" spans="1:18" x14ac:dyDescent="0.25">
      <c r="A316" s="322" t="s">
        <v>629</v>
      </c>
      <c r="B316" s="336" t="s">
        <v>18</v>
      </c>
      <c r="C316" s="337">
        <f t="shared" si="28"/>
        <v>0</v>
      </c>
      <c r="D316" s="325"/>
      <c r="E316" s="323"/>
      <c r="F316" s="338">
        <f>'U.S. 2020 Pricing - 05.03.2021'!F68</f>
        <v>0</v>
      </c>
      <c r="G316" s="339"/>
      <c r="H316" s="339"/>
      <c r="I316" s="339"/>
      <c r="J316" s="338">
        <f>'U.S. 2020 Pricing - 05.03.2021'!L68</f>
        <v>0</v>
      </c>
      <c r="K316" s="325"/>
      <c r="L316" s="323"/>
      <c r="M316" s="340">
        <f>'CAN Price Matrix - 05.03.2021'!F68</f>
        <v>0</v>
      </c>
      <c r="N316" s="341"/>
      <c r="O316" s="341"/>
      <c r="P316" s="341"/>
      <c r="Q316" s="340">
        <f>'CAN Price Matrix - 05.03.2021'!L68</f>
        <v>0</v>
      </c>
      <c r="R316" s="325"/>
    </row>
    <row r="317" spans="1:18" ht="17.25" x14ac:dyDescent="0.25">
      <c r="A317" s="322"/>
      <c r="B317" s="331" t="s">
        <v>22</v>
      </c>
      <c r="C317" s="332" t="s">
        <v>23</v>
      </c>
      <c r="D317" s="325"/>
      <c r="E317" s="323"/>
      <c r="F317" s="323"/>
      <c r="G317" s="323"/>
      <c r="H317" s="323"/>
      <c r="I317" s="323"/>
      <c r="J317" s="333"/>
      <c r="K317" s="325"/>
      <c r="L317" s="323"/>
      <c r="M317" s="342"/>
      <c r="N317" s="342"/>
      <c r="O317" s="342"/>
      <c r="P317" s="342"/>
      <c r="Q317" s="335"/>
      <c r="R317" s="325"/>
    </row>
    <row r="318" spans="1:18" x14ac:dyDescent="0.25">
      <c r="A318" s="322" t="s">
        <v>335</v>
      </c>
      <c r="B318" s="336" t="s">
        <v>596</v>
      </c>
      <c r="C318" s="337">
        <f>IF(J308="-","",IF($C$1=$T$1,(J308*$C$2),IF($C$1=$T$2,(Q308*$C$2))))</f>
        <v>91.77</v>
      </c>
      <c r="D318" s="325"/>
      <c r="E318" s="323"/>
      <c r="F318" s="323"/>
      <c r="G318" s="323"/>
      <c r="H318" s="323"/>
      <c r="I318" s="323"/>
      <c r="J318" s="339"/>
      <c r="K318" s="325"/>
      <c r="L318" s="323"/>
      <c r="M318" s="342"/>
      <c r="N318" s="342"/>
      <c r="O318" s="342"/>
      <c r="P318" s="342"/>
      <c r="Q318" s="341"/>
      <c r="R318" s="325"/>
    </row>
    <row r="319" spans="1:18" x14ac:dyDescent="0.25">
      <c r="A319" s="322" t="s">
        <v>336</v>
      </c>
      <c r="B319" s="336" t="s">
        <v>597</v>
      </c>
      <c r="C319" s="337">
        <f t="shared" ref="C319:C325" si="29">IF(J309="-","",IF($C$1=$T$1,(J309*$C$2),IF($C$1=$T$2,(Q309*$C$2))))</f>
        <v>46.23</v>
      </c>
      <c r="D319" s="325"/>
      <c r="E319" s="323"/>
      <c r="F319" s="323"/>
      <c r="G319" s="323"/>
      <c r="H319" s="323"/>
      <c r="I319" s="323"/>
      <c r="J319" s="339"/>
      <c r="K319" s="325"/>
      <c r="L319" s="323"/>
      <c r="M319" s="342"/>
      <c r="N319" s="342"/>
      <c r="O319" s="342"/>
      <c r="P319" s="342"/>
      <c r="Q319" s="341"/>
      <c r="R319" s="325"/>
    </row>
    <row r="320" spans="1:18" x14ac:dyDescent="0.25">
      <c r="A320" s="322" t="s">
        <v>337</v>
      </c>
      <c r="B320" s="336" t="s">
        <v>44</v>
      </c>
      <c r="C320" s="337">
        <f t="shared" si="29"/>
        <v>29.18</v>
      </c>
      <c r="D320" s="325"/>
      <c r="E320" s="323"/>
      <c r="F320" s="323"/>
      <c r="G320" s="323"/>
      <c r="H320" s="323"/>
      <c r="I320" s="323"/>
      <c r="J320" s="339"/>
      <c r="K320" s="325"/>
      <c r="L320" s="323"/>
      <c r="M320" s="342"/>
      <c r="N320" s="342"/>
      <c r="O320" s="342"/>
      <c r="P320" s="342"/>
      <c r="Q320" s="341"/>
      <c r="R320" s="325"/>
    </row>
    <row r="321" spans="1:18" x14ac:dyDescent="0.25">
      <c r="A321" s="322" t="s">
        <v>338</v>
      </c>
      <c r="B321" s="336" t="s">
        <v>12</v>
      </c>
      <c r="C321" s="337">
        <f t="shared" si="29"/>
        <v>22.55</v>
      </c>
      <c r="D321" s="325"/>
      <c r="E321" s="323"/>
      <c r="F321" s="323"/>
      <c r="G321" s="323"/>
      <c r="H321" s="323"/>
      <c r="I321" s="323"/>
      <c r="J321" s="339"/>
      <c r="K321" s="325"/>
      <c r="L321" s="323"/>
      <c r="M321" s="342"/>
      <c r="N321" s="342"/>
      <c r="O321" s="342"/>
      <c r="P321" s="342"/>
      <c r="Q321" s="341"/>
      <c r="R321" s="325"/>
    </row>
    <row r="322" spans="1:18" x14ac:dyDescent="0.25">
      <c r="A322" s="322" t="s">
        <v>339</v>
      </c>
      <c r="B322" s="336" t="s">
        <v>14</v>
      </c>
      <c r="C322" s="337">
        <f>IF(J312="-","",IF($C$1=$T$1,(J312*$C$2),IF($C$1=$T$2,(Q312*$C$2))))</f>
        <v>21.26</v>
      </c>
      <c r="D322" s="325"/>
      <c r="E322" s="323"/>
      <c r="F322" s="323"/>
      <c r="G322" s="323"/>
      <c r="H322" s="323"/>
      <c r="I322" s="323"/>
      <c r="J322" s="339"/>
      <c r="K322" s="325"/>
      <c r="L322" s="323"/>
      <c r="M322" s="342"/>
      <c r="N322" s="342"/>
      <c r="O322" s="342"/>
      <c r="P322" s="342"/>
      <c r="Q322" s="341"/>
      <c r="R322" s="325"/>
    </row>
    <row r="323" spans="1:18" x14ac:dyDescent="0.25">
      <c r="A323" s="322" t="s">
        <v>340</v>
      </c>
      <c r="B323" s="336" t="s">
        <v>15</v>
      </c>
      <c r="C323" s="337">
        <f t="shared" si="29"/>
        <v>0</v>
      </c>
      <c r="D323" s="325"/>
      <c r="E323" s="323"/>
      <c r="F323" s="323"/>
      <c r="G323" s="323"/>
      <c r="H323" s="323"/>
      <c r="I323" s="323"/>
      <c r="J323" s="339"/>
      <c r="K323" s="325"/>
      <c r="L323" s="323"/>
      <c r="M323" s="342"/>
      <c r="N323" s="342"/>
      <c r="O323" s="342"/>
      <c r="P323" s="342"/>
      <c r="Q323" s="341"/>
      <c r="R323" s="325"/>
    </row>
    <row r="324" spans="1:18" x14ac:dyDescent="0.25">
      <c r="A324" s="322" t="s">
        <v>630</v>
      </c>
      <c r="B324" s="336" t="s">
        <v>16</v>
      </c>
      <c r="C324" s="337">
        <f t="shared" si="29"/>
        <v>0</v>
      </c>
      <c r="D324" s="325"/>
      <c r="E324" s="323"/>
      <c r="F324" s="323"/>
      <c r="G324" s="323"/>
      <c r="H324" s="323"/>
      <c r="I324" s="323"/>
      <c r="J324" s="339"/>
      <c r="K324" s="325"/>
      <c r="L324" s="323"/>
      <c r="M324" s="342"/>
      <c r="N324" s="342"/>
      <c r="O324" s="342"/>
      <c r="P324" s="342"/>
      <c r="Q324" s="341"/>
      <c r="R324" s="325"/>
    </row>
    <row r="325" spans="1:18" x14ac:dyDescent="0.25">
      <c r="A325" s="322" t="s">
        <v>631</v>
      </c>
      <c r="B325" s="336" t="s">
        <v>17</v>
      </c>
      <c r="C325" s="337">
        <f t="shared" si="29"/>
        <v>0</v>
      </c>
      <c r="D325" s="325"/>
      <c r="E325" s="323"/>
      <c r="F325" s="323"/>
      <c r="G325" s="323"/>
      <c r="H325" s="323"/>
      <c r="I325" s="323"/>
      <c r="J325" s="339"/>
      <c r="K325" s="325"/>
      <c r="L325" s="323"/>
      <c r="M325" s="342"/>
      <c r="N325" s="342"/>
      <c r="O325" s="342"/>
      <c r="P325" s="342"/>
      <c r="Q325" s="341"/>
      <c r="R325" s="325"/>
    </row>
    <row r="326" spans="1:18" x14ac:dyDescent="0.25">
      <c r="A326" s="322" t="s">
        <v>632</v>
      </c>
      <c r="B326" s="336" t="s">
        <v>18</v>
      </c>
      <c r="C326" s="337">
        <f>IF(J316="-","",IF($C$1=$T$1,(J316*$C$2),IF($C$1=$T$2,(Q316*$C$2))))</f>
        <v>0</v>
      </c>
      <c r="D326" s="325"/>
      <c r="E326" s="323"/>
      <c r="F326" s="323"/>
      <c r="G326" s="323"/>
      <c r="H326" s="323"/>
      <c r="I326" s="323"/>
      <c r="J326" s="339"/>
      <c r="K326" s="325"/>
      <c r="L326" s="323"/>
      <c r="M326" s="342"/>
      <c r="N326" s="342"/>
      <c r="O326" s="342"/>
      <c r="P326" s="342"/>
      <c r="Q326" s="341"/>
      <c r="R326" s="325"/>
    </row>
    <row r="327" spans="1:18" ht="15.75" x14ac:dyDescent="0.25">
      <c r="A327" s="322"/>
      <c r="B327" s="326"/>
      <c r="C327" s="324"/>
      <c r="D327" s="325"/>
      <c r="E327" s="326"/>
      <c r="F327" s="324" t="s">
        <v>590</v>
      </c>
      <c r="G327" s="324"/>
      <c r="H327" s="324"/>
      <c r="I327" s="324"/>
      <c r="J327" s="324" t="s">
        <v>818</v>
      </c>
      <c r="K327" s="325"/>
      <c r="L327" s="326"/>
      <c r="M327" s="327" t="s">
        <v>590</v>
      </c>
      <c r="N327" s="327"/>
      <c r="O327" s="327"/>
      <c r="P327" s="327"/>
      <c r="Q327" s="327" t="s">
        <v>996</v>
      </c>
      <c r="R327" s="325"/>
    </row>
    <row r="328" spans="1:18" ht="15.75" x14ac:dyDescent="0.25">
      <c r="A328" s="322"/>
      <c r="B328" s="344"/>
      <c r="C328" s="329"/>
      <c r="D328" s="325"/>
      <c r="E328" s="326"/>
      <c r="F328" s="329" t="s">
        <v>34</v>
      </c>
      <c r="G328" s="329"/>
      <c r="H328" s="329"/>
      <c r="I328" s="329"/>
      <c r="J328" s="329" t="s">
        <v>34</v>
      </c>
      <c r="K328" s="325"/>
      <c r="L328" s="326"/>
      <c r="M328" s="330" t="s">
        <v>34</v>
      </c>
      <c r="N328" s="330"/>
      <c r="O328" s="330"/>
      <c r="P328" s="330"/>
      <c r="Q328" s="330" t="s">
        <v>34</v>
      </c>
      <c r="R328" s="325"/>
    </row>
    <row r="329" spans="1:18" ht="17.25" x14ac:dyDescent="0.25">
      <c r="A329" s="322"/>
      <c r="B329" s="331" t="s">
        <v>22</v>
      </c>
      <c r="C329" s="332" t="s">
        <v>23</v>
      </c>
      <c r="D329" s="325"/>
      <c r="E329" s="323"/>
      <c r="F329" s="332" t="s">
        <v>23</v>
      </c>
      <c r="G329" s="333"/>
      <c r="H329" s="333"/>
      <c r="I329" s="333"/>
      <c r="J329" s="332" t="s">
        <v>23</v>
      </c>
      <c r="K329" s="325"/>
      <c r="L329" s="323"/>
      <c r="M329" s="334" t="s">
        <v>23</v>
      </c>
      <c r="N329" s="335"/>
      <c r="O329" s="335"/>
      <c r="P329" s="335"/>
      <c r="Q329" s="334" t="s">
        <v>23</v>
      </c>
      <c r="R329" s="325"/>
    </row>
    <row r="330" spans="1:18" x14ac:dyDescent="0.25">
      <c r="A330" s="322" t="s">
        <v>170</v>
      </c>
      <c r="B330" s="336" t="s">
        <v>596</v>
      </c>
      <c r="C330" s="337">
        <f t="shared" ref="C330:C338" si="30">IF(F330="-","",IF($C$1=$T$1,(F330*$C$2),IF($C$1=$T$2,(M330*$C$2))))</f>
        <v>100.93</v>
      </c>
      <c r="D330" s="325"/>
      <c r="E330" s="323"/>
      <c r="F330" s="338">
        <f>'U.S. 2020 Pricing - 05.03.2021'!F78</f>
        <v>100.93</v>
      </c>
      <c r="G330" s="339"/>
      <c r="H330" s="339"/>
      <c r="I330" s="339"/>
      <c r="J330" s="338">
        <f>'U.S. 2020 Pricing - 05.03.2021'!L78</f>
        <v>101.18</v>
      </c>
      <c r="K330" s="325"/>
      <c r="L330" s="323"/>
      <c r="M330" s="340">
        <f>'CAN Price Matrix - 05.03.2021'!F78</f>
        <v>136.41</v>
      </c>
      <c r="N330" s="341"/>
      <c r="O330" s="341"/>
      <c r="P330" s="341"/>
      <c r="Q330" s="340">
        <f>'CAN Price Matrix - 05.03.2021'!L78</f>
        <v>136.74</v>
      </c>
      <c r="R330" s="325"/>
    </row>
    <row r="331" spans="1:18" x14ac:dyDescent="0.25">
      <c r="A331" s="322" t="s">
        <v>171</v>
      </c>
      <c r="B331" s="336" t="s">
        <v>597</v>
      </c>
      <c r="C331" s="337">
        <f t="shared" si="30"/>
        <v>50.72</v>
      </c>
      <c r="D331" s="325"/>
      <c r="E331" s="323"/>
      <c r="F331" s="338">
        <f>'U.S. 2020 Pricing - 05.03.2021'!F79</f>
        <v>50.72</v>
      </c>
      <c r="G331" s="339"/>
      <c r="H331" s="339"/>
      <c r="I331" s="339"/>
      <c r="J331" s="338">
        <f>'U.S. 2020 Pricing - 05.03.2021'!L79</f>
        <v>50.97</v>
      </c>
      <c r="K331" s="325"/>
      <c r="L331" s="323"/>
      <c r="M331" s="340">
        <f>'CAN Price Matrix - 05.03.2021'!F79</f>
        <v>68.209999999999994</v>
      </c>
      <c r="N331" s="341"/>
      <c r="O331" s="341"/>
      <c r="P331" s="341"/>
      <c r="Q331" s="340">
        <f>'CAN Price Matrix - 05.03.2021'!L79</f>
        <v>68.540000000000006</v>
      </c>
      <c r="R331" s="325"/>
    </row>
    <row r="332" spans="1:18" x14ac:dyDescent="0.25">
      <c r="A332" s="322" t="s">
        <v>172</v>
      </c>
      <c r="B332" s="336" t="s">
        <v>44</v>
      </c>
      <c r="C332" s="337">
        <f t="shared" si="30"/>
        <v>34.29</v>
      </c>
      <c r="D332" s="325"/>
      <c r="E332" s="323"/>
      <c r="F332" s="338">
        <f>'U.S. 2020 Pricing - 05.03.2021'!F80</f>
        <v>34.29</v>
      </c>
      <c r="G332" s="339"/>
      <c r="H332" s="339"/>
      <c r="I332" s="339"/>
      <c r="J332" s="338">
        <f>'U.S. 2020 Pricing - 05.03.2021'!L80</f>
        <v>34.54</v>
      </c>
      <c r="K332" s="325"/>
      <c r="L332" s="323"/>
      <c r="M332" s="340">
        <f>'CAN Price Matrix - 05.03.2021'!F80</f>
        <v>46.25</v>
      </c>
      <c r="N332" s="341"/>
      <c r="O332" s="341"/>
      <c r="P332" s="341"/>
      <c r="Q332" s="340">
        <f>'CAN Price Matrix - 05.03.2021'!L80</f>
        <v>46.58</v>
      </c>
      <c r="R332" s="325"/>
    </row>
    <row r="333" spans="1:18" x14ac:dyDescent="0.25">
      <c r="A333" s="322" t="s">
        <v>173</v>
      </c>
      <c r="B333" s="336" t="s">
        <v>12</v>
      </c>
      <c r="C333" s="337">
        <f t="shared" si="30"/>
        <v>25.63</v>
      </c>
      <c r="D333" s="325"/>
      <c r="E333" s="323"/>
      <c r="F333" s="338">
        <f>'U.S. 2020 Pricing - 05.03.2021'!F81</f>
        <v>25.63</v>
      </c>
      <c r="G333" s="339"/>
      <c r="H333" s="339"/>
      <c r="I333" s="339"/>
      <c r="J333" s="338">
        <f>'U.S. 2020 Pricing - 05.03.2021'!L81</f>
        <v>25.88</v>
      </c>
      <c r="K333" s="325"/>
      <c r="L333" s="323"/>
      <c r="M333" s="340">
        <f>'CAN Price Matrix - 05.03.2021'!F81</f>
        <v>34.29</v>
      </c>
      <c r="N333" s="341"/>
      <c r="O333" s="341"/>
      <c r="P333" s="341"/>
      <c r="Q333" s="340">
        <f>'CAN Price Matrix - 05.03.2021'!L81</f>
        <v>34.619999999999997</v>
      </c>
      <c r="R333" s="325"/>
    </row>
    <row r="334" spans="1:18" x14ac:dyDescent="0.25">
      <c r="A334" s="322" t="s">
        <v>206</v>
      </c>
      <c r="B334" s="336" t="s">
        <v>14</v>
      </c>
      <c r="C334" s="337">
        <f t="shared" si="30"/>
        <v>24.16</v>
      </c>
      <c r="D334" s="325"/>
      <c r="E334" s="323"/>
      <c r="F334" s="338">
        <f>'U.S. 2020 Pricing - 05.03.2021'!F82</f>
        <v>24.16</v>
      </c>
      <c r="G334" s="339"/>
      <c r="H334" s="339"/>
      <c r="I334" s="339"/>
      <c r="J334" s="338">
        <f>'U.S. 2020 Pricing - 05.03.2021'!L82</f>
        <v>24.41</v>
      </c>
      <c r="K334" s="325"/>
      <c r="L334" s="323"/>
      <c r="M334" s="340">
        <f>'CAN Price Matrix - 05.03.2021'!F82</f>
        <v>32.51</v>
      </c>
      <c r="N334" s="341"/>
      <c r="O334" s="341"/>
      <c r="P334" s="341"/>
      <c r="Q334" s="340">
        <f>'CAN Price Matrix - 05.03.2021'!L82</f>
        <v>32.840000000000003</v>
      </c>
      <c r="R334" s="325"/>
    </row>
    <row r="335" spans="1:18" x14ac:dyDescent="0.25">
      <c r="A335" s="322" t="s">
        <v>207</v>
      </c>
      <c r="B335" s="336" t="s">
        <v>15</v>
      </c>
      <c r="C335" s="337">
        <f t="shared" si="30"/>
        <v>0</v>
      </c>
      <c r="D335" s="325"/>
      <c r="E335" s="323"/>
      <c r="F335" s="338">
        <f>'U.S. 2020 Pricing - 05.03.2021'!F83</f>
        <v>0</v>
      </c>
      <c r="G335" s="339"/>
      <c r="H335" s="339"/>
      <c r="I335" s="339"/>
      <c r="J335" s="338">
        <f>'U.S. 2020 Pricing - 05.03.2021'!L83</f>
        <v>0</v>
      </c>
      <c r="K335" s="325"/>
      <c r="L335" s="323"/>
      <c r="M335" s="340">
        <f>'CAN Price Matrix - 05.03.2021'!F83</f>
        <v>0</v>
      </c>
      <c r="N335" s="341"/>
      <c r="O335" s="341"/>
      <c r="P335" s="341"/>
      <c r="Q335" s="340">
        <f>'CAN Price Matrix - 05.03.2021'!L83</f>
        <v>0</v>
      </c>
      <c r="R335" s="325"/>
    </row>
    <row r="336" spans="1:18" x14ac:dyDescent="0.25">
      <c r="A336" s="322" t="s">
        <v>633</v>
      </c>
      <c r="B336" s="336" t="s">
        <v>16</v>
      </c>
      <c r="C336" s="337">
        <f t="shared" si="30"/>
        <v>0</v>
      </c>
      <c r="D336" s="325"/>
      <c r="E336" s="323"/>
      <c r="F336" s="338">
        <f>'U.S. 2020 Pricing - 05.03.2021'!F84</f>
        <v>0</v>
      </c>
      <c r="G336" s="339"/>
      <c r="H336" s="339"/>
      <c r="I336" s="339"/>
      <c r="J336" s="338">
        <f>'U.S. 2020 Pricing - 05.03.2021'!L84</f>
        <v>0</v>
      </c>
      <c r="K336" s="325"/>
      <c r="L336" s="323"/>
      <c r="M336" s="340">
        <f>'CAN Price Matrix - 05.03.2021'!F84</f>
        <v>0</v>
      </c>
      <c r="N336" s="341"/>
      <c r="O336" s="341"/>
      <c r="P336" s="341"/>
      <c r="Q336" s="340">
        <f>'CAN Price Matrix - 05.03.2021'!L84</f>
        <v>0</v>
      </c>
      <c r="R336" s="325"/>
    </row>
    <row r="337" spans="1:18" x14ac:dyDescent="0.25">
      <c r="A337" s="322" t="s">
        <v>634</v>
      </c>
      <c r="B337" s="336" t="s">
        <v>17</v>
      </c>
      <c r="C337" s="337">
        <f t="shared" si="30"/>
        <v>0</v>
      </c>
      <c r="D337" s="325"/>
      <c r="E337" s="323"/>
      <c r="F337" s="338">
        <f>'U.S. 2020 Pricing - 05.03.2021'!F85</f>
        <v>0</v>
      </c>
      <c r="G337" s="339"/>
      <c r="H337" s="339"/>
      <c r="I337" s="339"/>
      <c r="J337" s="338">
        <f>'U.S. 2020 Pricing - 05.03.2021'!L85</f>
        <v>0</v>
      </c>
      <c r="K337" s="325"/>
      <c r="L337" s="323"/>
      <c r="M337" s="340">
        <f>'CAN Price Matrix - 05.03.2021'!F85</f>
        <v>0</v>
      </c>
      <c r="N337" s="341"/>
      <c r="O337" s="341"/>
      <c r="P337" s="341"/>
      <c r="Q337" s="340">
        <f>'CAN Price Matrix - 05.03.2021'!L85</f>
        <v>0</v>
      </c>
      <c r="R337" s="325"/>
    </row>
    <row r="338" spans="1:18" x14ac:dyDescent="0.25">
      <c r="A338" s="322" t="s">
        <v>635</v>
      </c>
      <c r="B338" s="336" t="s">
        <v>18</v>
      </c>
      <c r="C338" s="337">
        <f t="shared" si="30"/>
        <v>0</v>
      </c>
      <c r="D338" s="325"/>
      <c r="E338" s="323"/>
      <c r="F338" s="338">
        <f>'U.S. 2020 Pricing - 05.03.2021'!F86</f>
        <v>0</v>
      </c>
      <c r="G338" s="339"/>
      <c r="H338" s="339"/>
      <c r="I338" s="339"/>
      <c r="J338" s="338">
        <f>'U.S. 2020 Pricing - 05.03.2021'!L86</f>
        <v>0</v>
      </c>
      <c r="K338" s="325"/>
      <c r="L338" s="323"/>
      <c r="M338" s="340">
        <f>'CAN Price Matrix - 05.03.2021'!F86</f>
        <v>0</v>
      </c>
      <c r="N338" s="341"/>
      <c r="O338" s="341"/>
      <c r="P338" s="341"/>
      <c r="Q338" s="340">
        <f>'CAN Price Matrix - 05.03.2021'!L86</f>
        <v>0</v>
      </c>
      <c r="R338" s="325"/>
    </row>
    <row r="339" spans="1:18" ht="17.25" x14ac:dyDescent="0.25">
      <c r="A339" s="322"/>
      <c r="B339" s="331" t="s">
        <v>22</v>
      </c>
      <c r="C339" s="332" t="s">
        <v>23</v>
      </c>
      <c r="D339" s="325"/>
      <c r="E339" s="323"/>
      <c r="F339" s="323"/>
      <c r="G339" s="323"/>
      <c r="H339" s="323"/>
      <c r="I339" s="323"/>
      <c r="J339" s="333"/>
      <c r="K339" s="325"/>
      <c r="L339" s="323"/>
      <c r="M339" s="342"/>
      <c r="N339" s="342"/>
      <c r="O339" s="342"/>
      <c r="P339" s="342"/>
      <c r="Q339" s="335"/>
      <c r="R339" s="325"/>
    </row>
    <row r="340" spans="1:18" x14ac:dyDescent="0.25">
      <c r="A340" s="322" t="s">
        <v>341</v>
      </c>
      <c r="B340" s="336" t="s">
        <v>596</v>
      </c>
      <c r="C340" s="337">
        <f>IF(J330="-","",IF($C$1=$T$1,(J330*$C$2),IF($C$1=$T$2,(Q330*$C$2))))</f>
        <v>101.18</v>
      </c>
      <c r="D340" s="325"/>
      <c r="E340" s="323"/>
      <c r="F340" s="323"/>
      <c r="G340" s="323"/>
      <c r="H340" s="323"/>
      <c r="I340" s="323"/>
      <c r="J340" s="339"/>
      <c r="K340" s="325"/>
      <c r="L340" s="323"/>
      <c r="M340" s="342"/>
      <c r="N340" s="342"/>
      <c r="O340" s="342"/>
      <c r="P340" s="342"/>
      <c r="Q340" s="341"/>
      <c r="R340" s="325"/>
    </row>
    <row r="341" spans="1:18" x14ac:dyDescent="0.25">
      <c r="A341" s="322" t="s">
        <v>342</v>
      </c>
      <c r="B341" s="336" t="s">
        <v>597</v>
      </c>
      <c r="C341" s="337">
        <f t="shared" ref="C341:C347" si="31">IF(J331="-","",IF($C$1=$T$1,(J331*$C$2),IF($C$1=$T$2,(Q331*$C$2))))</f>
        <v>50.97</v>
      </c>
      <c r="D341" s="325"/>
      <c r="E341" s="323"/>
      <c r="F341" s="323"/>
      <c r="G341" s="323"/>
      <c r="H341" s="323"/>
      <c r="I341" s="323"/>
      <c r="J341" s="339"/>
      <c r="K341" s="325"/>
      <c r="L341" s="323"/>
      <c r="M341" s="342"/>
      <c r="N341" s="342"/>
      <c r="O341" s="342"/>
      <c r="P341" s="342"/>
      <c r="Q341" s="341"/>
      <c r="R341" s="325"/>
    </row>
    <row r="342" spans="1:18" x14ac:dyDescent="0.25">
      <c r="A342" s="322" t="s">
        <v>343</v>
      </c>
      <c r="B342" s="336" t="s">
        <v>44</v>
      </c>
      <c r="C342" s="337">
        <f t="shared" si="31"/>
        <v>34.54</v>
      </c>
      <c r="D342" s="325"/>
      <c r="E342" s="323"/>
      <c r="F342" s="323"/>
      <c r="G342" s="323"/>
      <c r="H342" s="323"/>
      <c r="I342" s="323"/>
      <c r="J342" s="339"/>
      <c r="K342" s="325"/>
      <c r="L342" s="323"/>
      <c r="M342" s="342"/>
      <c r="N342" s="342"/>
      <c r="O342" s="342"/>
      <c r="P342" s="342"/>
      <c r="Q342" s="341"/>
      <c r="R342" s="325"/>
    </row>
    <row r="343" spans="1:18" x14ac:dyDescent="0.25">
      <c r="A343" s="322" t="s">
        <v>344</v>
      </c>
      <c r="B343" s="336" t="s">
        <v>12</v>
      </c>
      <c r="C343" s="337">
        <f t="shared" si="31"/>
        <v>25.88</v>
      </c>
      <c r="D343" s="325"/>
      <c r="E343" s="323"/>
      <c r="F343" s="323"/>
      <c r="G343" s="323"/>
      <c r="H343" s="323"/>
      <c r="I343" s="323"/>
      <c r="J343" s="339"/>
      <c r="K343" s="325"/>
      <c r="L343" s="323"/>
      <c r="M343" s="342"/>
      <c r="N343" s="342"/>
      <c r="O343" s="342"/>
      <c r="P343" s="342"/>
      <c r="Q343" s="341"/>
      <c r="R343" s="325"/>
    </row>
    <row r="344" spans="1:18" x14ac:dyDescent="0.25">
      <c r="A344" s="322" t="s">
        <v>345</v>
      </c>
      <c r="B344" s="336" t="s">
        <v>14</v>
      </c>
      <c r="C344" s="337">
        <f>IF(J334="-","",IF($C$1=$T$1,(J334*$C$2),IF($C$1=$T$2,(Q334*$C$2))))</f>
        <v>24.41</v>
      </c>
      <c r="D344" s="325"/>
      <c r="E344" s="323"/>
      <c r="F344" s="323"/>
      <c r="G344" s="323"/>
      <c r="H344" s="323"/>
      <c r="I344" s="323"/>
      <c r="J344" s="339"/>
      <c r="K344" s="325"/>
      <c r="L344" s="323"/>
      <c r="M344" s="342"/>
      <c r="N344" s="342"/>
      <c r="O344" s="342"/>
      <c r="P344" s="342"/>
      <c r="Q344" s="341"/>
      <c r="R344" s="325"/>
    </row>
    <row r="345" spans="1:18" x14ac:dyDescent="0.25">
      <c r="A345" s="322" t="s">
        <v>346</v>
      </c>
      <c r="B345" s="336" t="s">
        <v>15</v>
      </c>
      <c r="C345" s="337">
        <f t="shared" si="31"/>
        <v>0</v>
      </c>
      <c r="D345" s="325"/>
      <c r="E345" s="323"/>
      <c r="F345" s="323"/>
      <c r="G345" s="323"/>
      <c r="H345" s="323"/>
      <c r="I345" s="323"/>
      <c r="J345" s="339"/>
      <c r="K345" s="325"/>
      <c r="L345" s="323"/>
      <c r="M345" s="342"/>
      <c r="N345" s="342"/>
      <c r="O345" s="342"/>
      <c r="P345" s="342"/>
      <c r="Q345" s="341"/>
      <c r="R345" s="325"/>
    </row>
    <row r="346" spans="1:18" x14ac:dyDescent="0.25">
      <c r="A346" s="322" t="s">
        <v>636</v>
      </c>
      <c r="B346" s="336" t="s">
        <v>16</v>
      </c>
      <c r="C346" s="337">
        <f t="shared" si="31"/>
        <v>0</v>
      </c>
      <c r="D346" s="325"/>
      <c r="E346" s="323"/>
      <c r="F346" s="323"/>
      <c r="G346" s="323"/>
      <c r="H346" s="323"/>
      <c r="I346" s="323"/>
      <c r="J346" s="339"/>
      <c r="K346" s="325"/>
      <c r="L346" s="323"/>
      <c r="M346" s="342"/>
      <c r="N346" s="342"/>
      <c r="O346" s="342"/>
      <c r="P346" s="342"/>
      <c r="Q346" s="341"/>
      <c r="R346" s="325"/>
    </row>
    <row r="347" spans="1:18" x14ac:dyDescent="0.25">
      <c r="A347" s="322" t="s">
        <v>637</v>
      </c>
      <c r="B347" s="336" t="s">
        <v>17</v>
      </c>
      <c r="C347" s="337">
        <f t="shared" si="31"/>
        <v>0</v>
      </c>
      <c r="D347" s="325"/>
      <c r="E347" s="323"/>
      <c r="F347" s="323"/>
      <c r="G347" s="323"/>
      <c r="H347" s="323"/>
      <c r="I347" s="323"/>
      <c r="J347" s="339"/>
      <c r="K347" s="325"/>
      <c r="L347" s="323"/>
      <c r="M347" s="342"/>
      <c r="N347" s="342"/>
      <c r="O347" s="342"/>
      <c r="P347" s="342"/>
      <c r="Q347" s="341"/>
      <c r="R347" s="325"/>
    </row>
    <row r="348" spans="1:18" x14ac:dyDescent="0.25">
      <c r="A348" s="322" t="s">
        <v>638</v>
      </c>
      <c r="B348" s="336" t="s">
        <v>18</v>
      </c>
      <c r="C348" s="337">
        <f>IF(J338="-","",IF($C$1=$T$1,(J338*$C$2),IF($C$1=$T$2,(Q338*$C$2))))</f>
        <v>0</v>
      </c>
      <c r="D348" s="325"/>
      <c r="E348" s="323"/>
      <c r="F348" s="323"/>
      <c r="G348" s="323"/>
      <c r="H348" s="323"/>
      <c r="I348" s="323"/>
      <c r="J348" s="339"/>
      <c r="K348" s="325"/>
      <c r="L348" s="323"/>
      <c r="M348" s="342"/>
      <c r="N348" s="342"/>
      <c r="O348" s="342"/>
      <c r="P348" s="342"/>
      <c r="Q348" s="341"/>
      <c r="R348" s="325"/>
    </row>
    <row r="349" spans="1:18" ht="15.75" x14ac:dyDescent="0.25">
      <c r="A349" s="322"/>
      <c r="B349" s="343"/>
      <c r="C349" s="324"/>
      <c r="D349" s="325"/>
      <c r="E349" s="326"/>
      <c r="F349" s="324" t="s">
        <v>593</v>
      </c>
      <c r="G349" s="324"/>
      <c r="H349" s="324"/>
      <c r="I349" s="324"/>
      <c r="J349" s="324"/>
      <c r="K349" s="325"/>
      <c r="L349" s="326"/>
      <c r="M349" s="327" t="s">
        <v>593</v>
      </c>
      <c r="N349" s="327"/>
      <c r="O349" s="327"/>
      <c r="P349" s="327"/>
      <c r="Q349" s="327"/>
      <c r="R349" s="325"/>
    </row>
    <row r="350" spans="1:18" ht="15.75" x14ac:dyDescent="0.25">
      <c r="A350" s="322"/>
      <c r="B350" s="344"/>
      <c r="C350" s="329"/>
      <c r="D350" s="325"/>
      <c r="E350" s="326"/>
      <c r="F350" s="329" t="s">
        <v>34</v>
      </c>
      <c r="G350" s="329"/>
      <c r="H350" s="329"/>
      <c r="I350" s="329"/>
      <c r="J350" s="329"/>
      <c r="K350" s="325"/>
      <c r="L350" s="326"/>
      <c r="M350" s="330" t="s">
        <v>34</v>
      </c>
      <c r="N350" s="330"/>
      <c r="O350" s="330"/>
      <c r="P350" s="330"/>
      <c r="Q350" s="330"/>
      <c r="R350" s="325"/>
    </row>
    <row r="351" spans="1:18" ht="17.25" x14ac:dyDescent="0.25">
      <c r="A351" s="322"/>
      <c r="B351" s="331" t="s">
        <v>22</v>
      </c>
      <c r="C351" s="332" t="s">
        <v>23</v>
      </c>
      <c r="D351" s="325"/>
      <c r="E351" s="323"/>
      <c r="F351" s="332" t="s">
        <v>23</v>
      </c>
      <c r="G351" s="333"/>
      <c r="H351" s="333"/>
      <c r="I351" s="333"/>
      <c r="J351" s="333"/>
      <c r="K351" s="325"/>
      <c r="L351" s="323"/>
      <c r="M351" s="334" t="s">
        <v>23</v>
      </c>
      <c r="N351" s="335"/>
      <c r="O351" s="335"/>
      <c r="P351" s="335"/>
      <c r="Q351" s="335"/>
      <c r="R351" s="325"/>
    </row>
    <row r="352" spans="1:18" x14ac:dyDescent="0.25">
      <c r="A352" s="322" t="s">
        <v>392</v>
      </c>
      <c r="B352" s="336" t="s">
        <v>596</v>
      </c>
      <c r="C352" s="337">
        <f t="shared" ref="C352:C360" si="32">IF(F352="-","",IF($C$1=$T$1,(F352*$C$2),IF($C$1=$T$2,(M352*$C$2))))</f>
        <v>105.51</v>
      </c>
      <c r="D352" s="325"/>
      <c r="E352" s="323"/>
      <c r="F352" s="338">
        <f>'U.S. 2020 Pricing - 05.03.2021'!F96</f>
        <v>105.51</v>
      </c>
      <c r="G352" s="339"/>
      <c r="H352" s="339"/>
      <c r="I352" s="339"/>
      <c r="J352" s="339"/>
      <c r="K352" s="325"/>
      <c r="L352" s="323"/>
      <c r="M352" s="340">
        <f>'CAN Price Matrix - 05.03.2021'!F96</f>
        <v>142.6</v>
      </c>
      <c r="N352" s="341"/>
      <c r="O352" s="341"/>
      <c r="P352" s="341"/>
      <c r="Q352" s="341"/>
      <c r="R352" s="325"/>
    </row>
    <row r="353" spans="1:18" x14ac:dyDescent="0.25">
      <c r="A353" s="322" t="s">
        <v>393</v>
      </c>
      <c r="B353" s="336" t="s">
        <v>597</v>
      </c>
      <c r="C353" s="337">
        <f t="shared" si="32"/>
        <v>53.02</v>
      </c>
      <c r="D353" s="325"/>
      <c r="E353" s="323"/>
      <c r="F353" s="338">
        <f>'U.S. 2020 Pricing - 05.03.2021'!F97</f>
        <v>53.02</v>
      </c>
      <c r="G353" s="339"/>
      <c r="H353" s="339"/>
      <c r="I353" s="339"/>
      <c r="J353" s="339"/>
      <c r="K353" s="325"/>
      <c r="L353" s="323"/>
      <c r="M353" s="340">
        <f>'CAN Price Matrix - 05.03.2021'!F97</f>
        <v>71.31</v>
      </c>
      <c r="N353" s="341"/>
      <c r="O353" s="341"/>
      <c r="P353" s="341"/>
      <c r="Q353" s="341"/>
      <c r="R353" s="325"/>
    </row>
    <row r="354" spans="1:18" x14ac:dyDescent="0.25">
      <c r="A354" s="322" t="s">
        <v>394</v>
      </c>
      <c r="B354" s="336" t="s">
        <v>44</v>
      </c>
      <c r="C354" s="337">
        <f t="shared" si="32"/>
        <v>35.630000000000003</v>
      </c>
      <c r="D354" s="325"/>
      <c r="E354" s="323"/>
      <c r="F354" s="338">
        <f>'U.S. 2020 Pricing - 05.03.2021'!F98</f>
        <v>35.630000000000003</v>
      </c>
      <c r="G354" s="339"/>
      <c r="H354" s="339"/>
      <c r="I354" s="339"/>
      <c r="J354" s="339"/>
      <c r="K354" s="325"/>
      <c r="L354" s="323"/>
      <c r="M354" s="340">
        <f>'CAN Price Matrix - 05.03.2021'!F98</f>
        <v>46.62</v>
      </c>
      <c r="N354" s="341"/>
      <c r="O354" s="341"/>
      <c r="P354" s="341"/>
      <c r="Q354" s="341"/>
      <c r="R354" s="325"/>
    </row>
    <row r="355" spans="1:18" x14ac:dyDescent="0.25">
      <c r="A355" s="322" t="s">
        <v>395</v>
      </c>
      <c r="B355" s="336" t="s">
        <v>12</v>
      </c>
      <c r="C355" s="337">
        <f t="shared" si="32"/>
        <v>27.28</v>
      </c>
      <c r="D355" s="325"/>
      <c r="E355" s="323"/>
      <c r="F355" s="338">
        <f>'U.S. 2020 Pricing - 05.03.2021'!F99</f>
        <v>27.28</v>
      </c>
      <c r="G355" s="339"/>
      <c r="H355" s="339"/>
      <c r="I355" s="339"/>
      <c r="J355" s="339"/>
      <c r="K355" s="325"/>
      <c r="L355" s="323"/>
      <c r="M355" s="340">
        <f>'CAN Price Matrix - 05.03.2021'!F99</f>
        <v>36.5</v>
      </c>
      <c r="N355" s="341"/>
      <c r="O355" s="341"/>
      <c r="P355" s="341"/>
      <c r="Q355" s="341"/>
      <c r="R355" s="325"/>
    </row>
    <row r="356" spans="1:18" x14ac:dyDescent="0.25">
      <c r="A356" s="322" t="s">
        <v>645</v>
      </c>
      <c r="B356" s="336" t="s">
        <v>14</v>
      </c>
      <c r="C356" s="337">
        <f t="shared" si="32"/>
        <v>25.75</v>
      </c>
      <c r="D356" s="325"/>
      <c r="E356" s="323"/>
      <c r="F356" s="338">
        <f>'U.S. 2020 Pricing - 05.03.2021'!F100</f>
        <v>25.75</v>
      </c>
      <c r="G356" s="339"/>
      <c r="H356" s="339"/>
      <c r="I356" s="339"/>
      <c r="J356" s="339"/>
      <c r="K356" s="325"/>
      <c r="L356" s="323"/>
      <c r="M356" s="340">
        <f>'CAN Price Matrix - 05.03.2021'!F100</f>
        <v>34.630000000000003</v>
      </c>
      <c r="N356" s="341"/>
      <c r="O356" s="341"/>
      <c r="P356" s="341"/>
      <c r="Q356" s="341"/>
      <c r="R356" s="325"/>
    </row>
    <row r="357" spans="1:18" x14ac:dyDescent="0.25">
      <c r="A357" s="322" t="s">
        <v>646</v>
      </c>
      <c r="B357" s="336" t="s">
        <v>15</v>
      </c>
      <c r="C357" s="337">
        <f t="shared" si="32"/>
        <v>0</v>
      </c>
      <c r="D357" s="325"/>
      <c r="E357" s="323"/>
      <c r="F357" s="338">
        <f>'U.S. 2020 Pricing - 05.03.2021'!F101</f>
        <v>0</v>
      </c>
      <c r="G357" s="339"/>
      <c r="H357" s="339"/>
      <c r="I357" s="339"/>
      <c r="J357" s="339"/>
      <c r="K357" s="325"/>
      <c r="L357" s="323"/>
      <c r="M357" s="340">
        <f>'CAN Price Matrix - 05.03.2021'!F101</f>
        <v>0</v>
      </c>
      <c r="N357" s="341"/>
      <c r="O357" s="341"/>
      <c r="P357" s="341"/>
      <c r="Q357" s="341"/>
      <c r="R357" s="325"/>
    </row>
    <row r="358" spans="1:18" x14ac:dyDescent="0.25">
      <c r="A358" s="322" t="s">
        <v>647</v>
      </c>
      <c r="B358" s="336" t="s">
        <v>16</v>
      </c>
      <c r="C358" s="337">
        <f t="shared" si="32"/>
        <v>0</v>
      </c>
      <c r="D358" s="325"/>
      <c r="E358" s="323"/>
      <c r="F358" s="338">
        <f>'U.S. 2020 Pricing - 05.03.2021'!F102</f>
        <v>0</v>
      </c>
      <c r="G358" s="339"/>
      <c r="H358" s="339"/>
      <c r="I358" s="339"/>
      <c r="J358" s="339"/>
      <c r="K358" s="325"/>
      <c r="L358" s="323"/>
      <c r="M358" s="340">
        <f>'CAN Price Matrix - 05.03.2021'!F102</f>
        <v>0</v>
      </c>
      <c r="N358" s="341"/>
      <c r="O358" s="341"/>
      <c r="P358" s="341"/>
      <c r="Q358" s="341"/>
      <c r="R358" s="325"/>
    </row>
    <row r="359" spans="1:18" x14ac:dyDescent="0.25">
      <c r="A359" s="322" t="s">
        <v>648</v>
      </c>
      <c r="B359" s="336" t="s">
        <v>17</v>
      </c>
      <c r="C359" s="337">
        <f t="shared" si="32"/>
        <v>0</v>
      </c>
      <c r="D359" s="325"/>
      <c r="E359" s="323"/>
      <c r="F359" s="338">
        <f>'U.S. 2020 Pricing - 05.03.2021'!F103</f>
        <v>0</v>
      </c>
      <c r="G359" s="339"/>
      <c r="H359" s="339"/>
      <c r="I359" s="339"/>
      <c r="J359" s="339"/>
      <c r="K359" s="325"/>
      <c r="L359" s="323"/>
      <c r="M359" s="340">
        <f>'CAN Price Matrix - 05.03.2021'!F103</f>
        <v>0</v>
      </c>
      <c r="N359" s="341"/>
      <c r="O359" s="341"/>
      <c r="P359" s="341"/>
      <c r="Q359" s="341"/>
      <c r="R359" s="325"/>
    </row>
    <row r="360" spans="1:18" x14ac:dyDescent="0.25">
      <c r="A360" s="322" t="s">
        <v>649</v>
      </c>
      <c r="B360" s="336" t="s">
        <v>18</v>
      </c>
      <c r="C360" s="337">
        <f t="shared" si="32"/>
        <v>0</v>
      </c>
      <c r="D360" s="325"/>
      <c r="E360" s="323"/>
      <c r="F360" s="338">
        <f>'U.S. 2020 Pricing - 05.03.2021'!F104</f>
        <v>0</v>
      </c>
      <c r="G360" s="339"/>
      <c r="H360" s="339"/>
      <c r="I360" s="339"/>
      <c r="J360" s="339"/>
      <c r="K360" s="325"/>
      <c r="L360" s="323"/>
      <c r="M360" s="340">
        <f>'CAN Price Matrix - 05.03.2021'!F104</f>
        <v>0</v>
      </c>
      <c r="N360" s="341"/>
      <c r="O360" s="341"/>
      <c r="P360" s="341"/>
      <c r="Q360" s="341"/>
      <c r="R360" s="325"/>
    </row>
    <row r="361" spans="1:18" ht="15.75" x14ac:dyDescent="0.25">
      <c r="A361" s="322"/>
      <c r="B361" s="343"/>
      <c r="C361" s="324"/>
      <c r="D361" s="325"/>
      <c r="E361" s="326"/>
      <c r="F361" s="324" t="s">
        <v>591</v>
      </c>
      <c r="G361" s="324"/>
      <c r="H361" s="324"/>
      <c r="I361" s="324"/>
      <c r="J361" s="324" t="s">
        <v>763</v>
      </c>
      <c r="K361" s="325"/>
      <c r="L361" s="326"/>
      <c r="M361" s="327" t="s">
        <v>591</v>
      </c>
      <c r="N361" s="327"/>
      <c r="O361" s="327"/>
      <c r="P361" s="327"/>
      <c r="Q361" s="327" t="s">
        <v>997</v>
      </c>
      <c r="R361" s="325"/>
    </row>
    <row r="362" spans="1:18" ht="15.75" x14ac:dyDescent="0.25">
      <c r="A362" s="322"/>
      <c r="B362" s="344"/>
      <c r="C362" s="329"/>
      <c r="D362" s="325"/>
      <c r="E362" s="326"/>
      <c r="F362" s="329" t="s">
        <v>34</v>
      </c>
      <c r="G362" s="329"/>
      <c r="H362" s="329"/>
      <c r="I362" s="329"/>
      <c r="J362" s="329" t="s">
        <v>34</v>
      </c>
      <c r="K362" s="325"/>
      <c r="L362" s="326"/>
      <c r="M362" s="330" t="s">
        <v>34</v>
      </c>
      <c r="N362" s="330"/>
      <c r="O362" s="330"/>
      <c r="P362" s="330"/>
      <c r="Q362" s="330" t="s">
        <v>34</v>
      </c>
      <c r="R362" s="325"/>
    </row>
    <row r="363" spans="1:18" ht="17.25" x14ac:dyDescent="0.25">
      <c r="A363" s="322"/>
      <c r="B363" s="331" t="s">
        <v>22</v>
      </c>
      <c r="C363" s="332" t="s">
        <v>23</v>
      </c>
      <c r="D363" s="325"/>
      <c r="E363" s="323"/>
      <c r="F363" s="332" t="s">
        <v>23</v>
      </c>
      <c r="G363" s="333"/>
      <c r="H363" s="333"/>
      <c r="I363" s="333"/>
      <c r="J363" s="332" t="s">
        <v>23</v>
      </c>
      <c r="K363" s="325"/>
      <c r="L363" s="323"/>
      <c r="M363" s="334" t="s">
        <v>23</v>
      </c>
      <c r="N363" s="335"/>
      <c r="O363" s="335"/>
      <c r="P363" s="335"/>
      <c r="Q363" s="334" t="s">
        <v>23</v>
      </c>
      <c r="R363" s="325"/>
    </row>
    <row r="364" spans="1:18" x14ac:dyDescent="0.25">
      <c r="A364" s="322" t="s">
        <v>174</v>
      </c>
      <c r="B364" s="336" t="s">
        <v>596</v>
      </c>
      <c r="C364" s="337">
        <f t="shared" ref="C364:C372" si="33">IF(F364="-","",IF($C$1=$T$1,(F364*$C$2),IF($C$1=$T$2,(M364*$C$2))))</f>
        <v>105.51</v>
      </c>
      <c r="D364" s="325"/>
      <c r="E364" s="323"/>
      <c r="F364" s="338">
        <f>'U.S. 2020 Pricing - 05.03.2021'!F114</f>
        <v>105.51</v>
      </c>
      <c r="G364" s="339"/>
      <c r="H364" s="339"/>
      <c r="I364" s="339"/>
      <c r="J364" s="338">
        <f>'U.S. 2020 Pricing - 05.03.2021'!L114</f>
        <v>105.76</v>
      </c>
      <c r="K364" s="325"/>
      <c r="L364" s="323"/>
      <c r="M364" s="340">
        <f>'CAN Price Matrix - 05.03.2021'!F114</f>
        <v>142.6</v>
      </c>
      <c r="N364" s="341"/>
      <c r="O364" s="341"/>
      <c r="P364" s="341"/>
      <c r="Q364" s="340">
        <f>'CAN Price Matrix - 05.03.2021'!L114</f>
        <v>142.93</v>
      </c>
      <c r="R364" s="325"/>
    </row>
    <row r="365" spans="1:18" x14ac:dyDescent="0.25">
      <c r="A365" s="322" t="s">
        <v>175</v>
      </c>
      <c r="B365" s="336" t="s">
        <v>597</v>
      </c>
      <c r="C365" s="337">
        <f t="shared" si="33"/>
        <v>53.02</v>
      </c>
      <c r="D365" s="325"/>
      <c r="E365" s="323"/>
      <c r="F365" s="338">
        <f>'U.S. 2020 Pricing - 05.03.2021'!F115</f>
        <v>53.02</v>
      </c>
      <c r="G365" s="339"/>
      <c r="H365" s="339"/>
      <c r="I365" s="339"/>
      <c r="J365" s="338">
        <f>'U.S. 2020 Pricing - 05.03.2021'!L115</f>
        <v>53.27</v>
      </c>
      <c r="K365" s="325"/>
      <c r="L365" s="323"/>
      <c r="M365" s="340">
        <f>'CAN Price Matrix - 05.03.2021'!F115</f>
        <v>71.31</v>
      </c>
      <c r="N365" s="341"/>
      <c r="O365" s="341"/>
      <c r="P365" s="341"/>
      <c r="Q365" s="340">
        <f>'CAN Price Matrix - 05.03.2021'!L115</f>
        <v>71.64</v>
      </c>
      <c r="R365" s="325"/>
    </row>
    <row r="366" spans="1:18" x14ac:dyDescent="0.25">
      <c r="A366" s="322" t="s">
        <v>176</v>
      </c>
      <c r="B366" s="336" t="s">
        <v>44</v>
      </c>
      <c r="C366" s="337">
        <f t="shared" si="33"/>
        <v>35.630000000000003</v>
      </c>
      <c r="D366" s="325"/>
      <c r="E366" s="323"/>
      <c r="F366" s="338">
        <f>'U.S. 2020 Pricing - 05.03.2021'!F116</f>
        <v>35.630000000000003</v>
      </c>
      <c r="G366" s="339"/>
      <c r="H366" s="339"/>
      <c r="I366" s="339"/>
      <c r="J366" s="338">
        <f>'U.S. 2020 Pricing - 05.03.2021'!L116</f>
        <v>35.880000000000003</v>
      </c>
      <c r="K366" s="325"/>
      <c r="L366" s="323"/>
      <c r="M366" s="340">
        <f>'CAN Price Matrix - 05.03.2021'!F116</f>
        <v>46.62</v>
      </c>
      <c r="N366" s="341"/>
      <c r="O366" s="341"/>
      <c r="P366" s="341"/>
      <c r="Q366" s="340">
        <f>'CAN Price Matrix - 05.03.2021'!L116</f>
        <v>46.95</v>
      </c>
      <c r="R366" s="325"/>
    </row>
    <row r="367" spans="1:18" x14ac:dyDescent="0.25">
      <c r="A367" s="322" t="s">
        <v>177</v>
      </c>
      <c r="B367" s="336" t="s">
        <v>12</v>
      </c>
      <c r="C367" s="337">
        <f t="shared" si="33"/>
        <v>27.28</v>
      </c>
      <c r="D367" s="325"/>
      <c r="E367" s="323"/>
      <c r="F367" s="338">
        <f>'U.S. 2020 Pricing - 05.03.2021'!F117</f>
        <v>27.28</v>
      </c>
      <c r="G367" s="339"/>
      <c r="H367" s="339"/>
      <c r="I367" s="339"/>
      <c r="J367" s="338">
        <f>'U.S. 2020 Pricing - 05.03.2021'!L117</f>
        <v>27.53</v>
      </c>
      <c r="K367" s="325"/>
      <c r="L367" s="323"/>
      <c r="M367" s="340">
        <f>'CAN Price Matrix - 05.03.2021'!F117</f>
        <v>36.5</v>
      </c>
      <c r="N367" s="341"/>
      <c r="O367" s="341"/>
      <c r="P367" s="341"/>
      <c r="Q367" s="340">
        <f>'CAN Price Matrix - 05.03.2021'!L117</f>
        <v>36.83</v>
      </c>
      <c r="R367" s="325"/>
    </row>
    <row r="368" spans="1:18" x14ac:dyDescent="0.25">
      <c r="A368" s="322" t="s">
        <v>208</v>
      </c>
      <c r="B368" s="336" t="s">
        <v>14</v>
      </c>
      <c r="C368" s="337">
        <f t="shared" si="33"/>
        <v>25.75</v>
      </c>
      <c r="D368" s="325"/>
      <c r="E368" s="323"/>
      <c r="F368" s="338">
        <f>'U.S. 2020 Pricing - 05.03.2021'!F118</f>
        <v>25.75</v>
      </c>
      <c r="G368" s="339"/>
      <c r="H368" s="339"/>
      <c r="I368" s="339"/>
      <c r="J368" s="338">
        <f>'U.S. 2020 Pricing - 05.03.2021'!L118</f>
        <v>26</v>
      </c>
      <c r="K368" s="325"/>
      <c r="L368" s="323"/>
      <c r="M368" s="340">
        <f>'CAN Price Matrix - 05.03.2021'!F118</f>
        <v>34.630000000000003</v>
      </c>
      <c r="N368" s="341"/>
      <c r="O368" s="341"/>
      <c r="P368" s="341"/>
      <c r="Q368" s="340">
        <f>'CAN Price Matrix - 05.03.2021'!L118</f>
        <v>34.96</v>
      </c>
      <c r="R368" s="325"/>
    </row>
    <row r="369" spans="1:18" x14ac:dyDescent="0.25">
      <c r="A369" s="322" t="s">
        <v>209</v>
      </c>
      <c r="B369" s="336" t="s">
        <v>15</v>
      </c>
      <c r="C369" s="337">
        <f t="shared" si="33"/>
        <v>0</v>
      </c>
      <c r="D369" s="325"/>
      <c r="E369" s="323"/>
      <c r="F369" s="338">
        <f>'U.S. 2020 Pricing - 05.03.2021'!F119</f>
        <v>0</v>
      </c>
      <c r="G369" s="339"/>
      <c r="H369" s="339"/>
      <c r="I369" s="339"/>
      <c r="J369" s="338">
        <f>'U.S. 2020 Pricing - 05.03.2021'!L119</f>
        <v>0</v>
      </c>
      <c r="K369" s="325"/>
      <c r="L369" s="323"/>
      <c r="M369" s="340">
        <f>'CAN Price Matrix - 05.03.2021'!F119</f>
        <v>0</v>
      </c>
      <c r="N369" s="341"/>
      <c r="O369" s="341"/>
      <c r="P369" s="341"/>
      <c r="Q369" s="340">
        <f>'CAN Price Matrix - 05.03.2021'!L119</f>
        <v>0</v>
      </c>
      <c r="R369" s="325"/>
    </row>
    <row r="370" spans="1:18" x14ac:dyDescent="0.25">
      <c r="A370" s="322" t="s">
        <v>639</v>
      </c>
      <c r="B370" s="336" t="s">
        <v>16</v>
      </c>
      <c r="C370" s="337">
        <f t="shared" si="33"/>
        <v>0</v>
      </c>
      <c r="D370" s="325"/>
      <c r="E370" s="323"/>
      <c r="F370" s="338">
        <f>'U.S. 2020 Pricing - 05.03.2021'!F120</f>
        <v>0</v>
      </c>
      <c r="G370" s="339"/>
      <c r="H370" s="339"/>
      <c r="I370" s="339"/>
      <c r="J370" s="338">
        <f>'U.S. 2020 Pricing - 05.03.2021'!L120</f>
        <v>0</v>
      </c>
      <c r="K370" s="325"/>
      <c r="L370" s="323"/>
      <c r="M370" s="340">
        <f>'CAN Price Matrix - 05.03.2021'!F120</f>
        <v>0</v>
      </c>
      <c r="N370" s="341"/>
      <c r="O370" s="341"/>
      <c r="P370" s="341"/>
      <c r="Q370" s="340">
        <f>'CAN Price Matrix - 05.03.2021'!L120</f>
        <v>0</v>
      </c>
      <c r="R370" s="325"/>
    </row>
    <row r="371" spans="1:18" x14ac:dyDescent="0.25">
      <c r="A371" s="322" t="s">
        <v>640</v>
      </c>
      <c r="B371" s="336" t="s">
        <v>17</v>
      </c>
      <c r="C371" s="337">
        <f t="shared" si="33"/>
        <v>0</v>
      </c>
      <c r="D371" s="325"/>
      <c r="E371" s="323"/>
      <c r="F371" s="338">
        <f>'U.S. 2020 Pricing - 05.03.2021'!F121</f>
        <v>0</v>
      </c>
      <c r="G371" s="339"/>
      <c r="H371" s="339"/>
      <c r="I371" s="339"/>
      <c r="J371" s="338">
        <f>'U.S. 2020 Pricing - 05.03.2021'!L121</f>
        <v>0</v>
      </c>
      <c r="K371" s="325"/>
      <c r="L371" s="323"/>
      <c r="M371" s="340">
        <f>'CAN Price Matrix - 05.03.2021'!F121</f>
        <v>0</v>
      </c>
      <c r="N371" s="341"/>
      <c r="O371" s="341"/>
      <c r="P371" s="341"/>
      <c r="Q371" s="340">
        <f>'CAN Price Matrix - 05.03.2021'!L121</f>
        <v>0</v>
      </c>
      <c r="R371" s="325"/>
    </row>
    <row r="372" spans="1:18" x14ac:dyDescent="0.25">
      <c r="A372" s="322" t="s">
        <v>641</v>
      </c>
      <c r="B372" s="336" t="s">
        <v>18</v>
      </c>
      <c r="C372" s="337">
        <f t="shared" si="33"/>
        <v>0</v>
      </c>
      <c r="D372" s="325"/>
      <c r="E372" s="323"/>
      <c r="F372" s="338">
        <f>'U.S. 2020 Pricing - 05.03.2021'!F122</f>
        <v>0</v>
      </c>
      <c r="G372" s="339"/>
      <c r="H372" s="339"/>
      <c r="I372" s="339"/>
      <c r="J372" s="338">
        <f>'U.S. 2020 Pricing - 05.03.2021'!L122</f>
        <v>0</v>
      </c>
      <c r="K372" s="325"/>
      <c r="L372" s="323"/>
      <c r="M372" s="340">
        <f>'CAN Price Matrix - 05.03.2021'!F122</f>
        <v>0</v>
      </c>
      <c r="N372" s="341"/>
      <c r="O372" s="341"/>
      <c r="P372" s="341"/>
      <c r="Q372" s="340">
        <f>'CAN Price Matrix - 05.03.2021'!L122</f>
        <v>0</v>
      </c>
      <c r="R372" s="325"/>
    </row>
    <row r="373" spans="1:18" ht="17.25" x14ac:dyDescent="0.25">
      <c r="A373" s="322"/>
      <c r="B373" s="331" t="s">
        <v>22</v>
      </c>
      <c r="C373" s="332" t="s">
        <v>23</v>
      </c>
      <c r="D373" s="325"/>
      <c r="E373" s="323"/>
      <c r="F373" s="323"/>
      <c r="G373" s="323"/>
      <c r="H373" s="323"/>
      <c r="I373" s="323"/>
      <c r="J373" s="333"/>
      <c r="K373" s="325"/>
      <c r="L373" s="323"/>
      <c r="M373" s="342"/>
      <c r="N373" s="342"/>
      <c r="O373" s="342"/>
      <c r="P373" s="342"/>
      <c r="Q373" s="335"/>
      <c r="R373" s="325"/>
    </row>
    <row r="374" spans="1:18" x14ac:dyDescent="0.25">
      <c r="A374" s="322" t="s">
        <v>347</v>
      </c>
      <c r="B374" s="336" t="s">
        <v>596</v>
      </c>
      <c r="C374" s="337">
        <f>IF(J364="-","",IF($C$1=$T$1,(J364*$C$2),IF($C$1=$T$2,(Q364*$C$2))))</f>
        <v>105.76</v>
      </c>
      <c r="D374" s="325"/>
      <c r="E374" s="323"/>
      <c r="F374" s="323"/>
      <c r="G374" s="323"/>
      <c r="H374" s="323"/>
      <c r="I374" s="323"/>
      <c r="J374" s="339"/>
      <c r="K374" s="325"/>
      <c r="L374" s="323"/>
      <c r="M374" s="342"/>
      <c r="N374" s="342"/>
      <c r="O374" s="342"/>
      <c r="P374" s="342"/>
      <c r="Q374" s="341"/>
      <c r="R374" s="325"/>
    </row>
    <row r="375" spans="1:18" x14ac:dyDescent="0.25">
      <c r="A375" s="322" t="s">
        <v>348</v>
      </c>
      <c r="B375" s="336" t="s">
        <v>597</v>
      </c>
      <c r="C375" s="337">
        <f t="shared" ref="C375:C381" si="34">IF(J365="-","",IF($C$1=$T$1,(J365*$C$2),IF($C$1=$T$2,(Q365*$C$2))))</f>
        <v>53.27</v>
      </c>
      <c r="D375" s="325"/>
      <c r="E375" s="323"/>
      <c r="F375" s="323"/>
      <c r="G375" s="323"/>
      <c r="H375" s="323"/>
      <c r="I375" s="323"/>
      <c r="J375" s="339"/>
      <c r="K375" s="325"/>
      <c r="L375" s="323"/>
      <c r="M375" s="342"/>
      <c r="N375" s="342"/>
      <c r="O375" s="342"/>
      <c r="P375" s="342"/>
      <c r="Q375" s="341"/>
      <c r="R375" s="325"/>
    </row>
    <row r="376" spans="1:18" x14ac:dyDescent="0.25">
      <c r="A376" s="322" t="s">
        <v>349</v>
      </c>
      <c r="B376" s="336" t="s">
        <v>44</v>
      </c>
      <c r="C376" s="337">
        <f t="shared" si="34"/>
        <v>35.880000000000003</v>
      </c>
      <c r="D376" s="325"/>
      <c r="E376" s="323"/>
      <c r="F376" s="323"/>
      <c r="G376" s="323"/>
      <c r="H376" s="323"/>
      <c r="I376" s="323"/>
      <c r="J376" s="339"/>
      <c r="K376" s="325"/>
      <c r="L376" s="323"/>
      <c r="M376" s="342"/>
      <c r="N376" s="342"/>
      <c r="O376" s="342"/>
      <c r="P376" s="342"/>
      <c r="Q376" s="341"/>
      <c r="R376" s="325"/>
    </row>
    <row r="377" spans="1:18" x14ac:dyDescent="0.25">
      <c r="A377" s="322" t="s">
        <v>350</v>
      </c>
      <c r="B377" s="336" t="s">
        <v>12</v>
      </c>
      <c r="C377" s="337">
        <f t="shared" si="34"/>
        <v>27.53</v>
      </c>
      <c r="D377" s="325"/>
      <c r="E377" s="323"/>
      <c r="F377" s="323"/>
      <c r="G377" s="323"/>
      <c r="H377" s="323"/>
      <c r="I377" s="323"/>
      <c r="J377" s="339"/>
      <c r="K377" s="325"/>
      <c r="L377" s="323"/>
      <c r="M377" s="342"/>
      <c r="N377" s="342"/>
      <c r="O377" s="342"/>
      <c r="P377" s="342"/>
      <c r="Q377" s="341"/>
      <c r="R377" s="325"/>
    </row>
    <row r="378" spans="1:18" x14ac:dyDescent="0.25">
      <c r="A378" s="322" t="s">
        <v>351</v>
      </c>
      <c r="B378" s="336" t="s">
        <v>14</v>
      </c>
      <c r="C378" s="337">
        <f>IF(J368="-","",IF($C$1=$T$1,(J368*$C$2),IF($C$1=$T$2,(Q368*$C$2))))</f>
        <v>26</v>
      </c>
      <c r="D378" s="325"/>
      <c r="E378" s="323"/>
      <c r="F378" s="323"/>
      <c r="G378" s="323"/>
      <c r="H378" s="323"/>
      <c r="I378" s="323"/>
      <c r="J378" s="339"/>
      <c r="K378" s="325"/>
      <c r="L378" s="323"/>
      <c r="M378" s="342"/>
      <c r="N378" s="342"/>
      <c r="O378" s="342"/>
      <c r="P378" s="342"/>
      <c r="Q378" s="341"/>
      <c r="R378" s="325"/>
    </row>
    <row r="379" spans="1:18" x14ac:dyDescent="0.25">
      <c r="A379" s="322" t="s">
        <v>352</v>
      </c>
      <c r="B379" s="336" t="s">
        <v>15</v>
      </c>
      <c r="C379" s="337">
        <f t="shared" si="34"/>
        <v>0</v>
      </c>
      <c r="D379" s="325"/>
      <c r="E379" s="323"/>
      <c r="F379" s="323"/>
      <c r="G379" s="323"/>
      <c r="H379" s="323"/>
      <c r="I379" s="323"/>
      <c r="J379" s="339"/>
      <c r="K379" s="325"/>
      <c r="L379" s="323"/>
      <c r="M379" s="342"/>
      <c r="N379" s="342"/>
      <c r="O379" s="342"/>
      <c r="P379" s="342"/>
      <c r="Q379" s="341"/>
      <c r="R379" s="325"/>
    </row>
    <row r="380" spans="1:18" x14ac:dyDescent="0.25">
      <c r="A380" s="322" t="s">
        <v>642</v>
      </c>
      <c r="B380" s="336" t="s">
        <v>16</v>
      </c>
      <c r="C380" s="337">
        <f t="shared" si="34"/>
        <v>0</v>
      </c>
      <c r="D380" s="325"/>
      <c r="E380" s="323"/>
      <c r="F380" s="323"/>
      <c r="G380" s="323"/>
      <c r="H380" s="323"/>
      <c r="I380" s="323"/>
      <c r="J380" s="339"/>
      <c r="K380" s="325"/>
      <c r="L380" s="323"/>
      <c r="M380" s="342"/>
      <c r="N380" s="342"/>
      <c r="O380" s="342"/>
      <c r="P380" s="342"/>
      <c r="Q380" s="341"/>
      <c r="R380" s="325"/>
    </row>
    <row r="381" spans="1:18" x14ac:dyDescent="0.25">
      <c r="A381" s="322" t="s">
        <v>643</v>
      </c>
      <c r="B381" s="336" t="s">
        <v>17</v>
      </c>
      <c r="C381" s="337">
        <f t="shared" si="34"/>
        <v>0</v>
      </c>
      <c r="D381" s="325"/>
      <c r="E381" s="323"/>
      <c r="F381" s="323"/>
      <c r="G381" s="323"/>
      <c r="H381" s="323"/>
      <c r="I381" s="323"/>
      <c r="J381" s="339"/>
      <c r="K381" s="325"/>
      <c r="L381" s="323"/>
      <c r="M381" s="342"/>
      <c r="N381" s="342"/>
      <c r="O381" s="342"/>
      <c r="P381" s="342"/>
      <c r="Q381" s="341"/>
      <c r="R381" s="325"/>
    </row>
    <row r="382" spans="1:18" x14ac:dyDescent="0.25">
      <c r="A382" s="322" t="s">
        <v>644</v>
      </c>
      <c r="B382" s="336" t="s">
        <v>18</v>
      </c>
      <c r="C382" s="337">
        <f>IF(J372="-","",IF($C$1=$T$1,(J372*$C$2),IF($C$1=$T$2,(Q372*$C$2))))</f>
        <v>0</v>
      </c>
      <c r="D382" s="325"/>
      <c r="E382" s="323"/>
      <c r="F382" s="323"/>
      <c r="G382" s="323"/>
      <c r="H382" s="323"/>
      <c r="I382" s="323"/>
      <c r="J382" s="339"/>
      <c r="K382" s="325"/>
      <c r="L382" s="323"/>
      <c r="M382" s="342"/>
      <c r="N382" s="342"/>
      <c r="O382" s="342"/>
      <c r="P382" s="342"/>
      <c r="Q382" s="341"/>
      <c r="R382" s="325"/>
    </row>
    <row r="383" spans="1:18" ht="15.75" thickBot="1" x14ac:dyDescent="0.3">
      <c r="A383" s="345"/>
      <c r="B383" s="346"/>
      <c r="C383" s="347"/>
      <c r="D383" s="348"/>
      <c r="E383" s="349"/>
      <c r="F383" s="347"/>
      <c r="G383" s="347"/>
      <c r="H383" s="347"/>
      <c r="I383" s="347"/>
      <c r="J383" s="347"/>
      <c r="K383" s="348"/>
      <c r="L383" s="349"/>
      <c r="M383" s="350"/>
      <c r="N383" s="350"/>
      <c r="O383" s="350"/>
      <c r="P383" s="350"/>
      <c r="Q383" s="350"/>
      <c r="R383" s="348"/>
    </row>
    <row r="384" spans="1:18" ht="18.75" x14ac:dyDescent="0.3">
      <c r="A384" s="351" t="s">
        <v>33</v>
      </c>
      <c r="B384" s="352"/>
      <c r="C384" s="352"/>
      <c r="D384" s="353"/>
      <c r="E384" s="352"/>
      <c r="F384" s="352"/>
      <c r="G384" s="352"/>
      <c r="H384" s="352"/>
      <c r="I384" s="352"/>
      <c r="J384" s="352"/>
      <c r="K384" s="353"/>
      <c r="L384" s="352"/>
      <c r="M384" s="354"/>
      <c r="N384" s="354"/>
      <c r="O384" s="354"/>
      <c r="P384" s="354"/>
      <c r="Q384" s="354"/>
      <c r="R384" s="353"/>
    </row>
    <row r="385" spans="1:18" ht="15.75" x14ac:dyDescent="0.25">
      <c r="A385" s="355"/>
      <c r="B385" s="356"/>
      <c r="C385" s="357"/>
      <c r="D385" s="358"/>
      <c r="E385" s="356"/>
      <c r="F385" s="357" t="s">
        <v>594</v>
      </c>
      <c r="G385" s="357"/>
      <c r="H385" s="357"/>
      <c r="I385" s="357"/>
      <c r="J385" s="357"/>
      <c r="K385" s="358"/>
      <c r="L385" s="356"/>
      <c r="M385" s="359" t="s">
        <v>594</v>
      </c>
      <c r="N385" s="359"/>
      <c r="O385" s="359"/>
      <c r="P385" s="359"/>
      <c r="Q385" s="359"/>
      <c r="R385" s="358"/>
    </row>
    <row r="386" spans="1:18" ht="15.75" x14ac:dyDescent="0.25">
      <c r="A386" s="355"/>
      <c r="B386" s="356"/>
      <c r="C386" s="360"/>
      <c r="D386" s="358"/>
      <c r="E386" s="356"/>
      <c r="F386" s="360" t="s">
        <v>34</v>
      </c>
      <c r="G386" s="360"/>
      <c r="H386" s="360"/>
      <c r="I386" s="360"/>
      <c r="J386" s="360"/>
      <c r="K386" s="358"/>
      <c r="L386" s="356"/>
      <c r="M386" s="361" t="s">
        <v>34</v>
      </c>
      <c r="N386" s="361"/>
      <c r="O386" s="361"/>
      <c r="P386" s="361"/>
      <c r="Q386" s="361"/>
      <c r="R386" s="358"/>
    </row>
    <row r="387" spans="1:18" ht="17.25" x14ac:dyDescent="0.25">
      <c r="A387" s="355"/>
      <c r="B387" s="331" t="s">
        <v>22</v>
      </c>
      <c r="C387" s="332" t="s">
        <v>23</v>
      </c>
      <c r="D387" s="358"/>
      <c r="E387" s="362"/>
      <c r="F387" s="332" t="s">
        <v>23</v>
      </c>
      <c r="G387" s="363"/>
      <c r="H387" s="363"/>
      <c r="I387" s="363"/>
      <c r="J387" s="363"/>
      <c r="K387" s="358"/>
      <c r="L387" s="362"/>
      <c r="M387" s="334" t="s">
        <v>23</v>
      </c>
      <c r="N387" s="364"/>
      <c r="O387" s="364"/>
      <c r="P387" s="364"/>
      <c r="Q387" s="364"/>
      <c r="R387" s="358"/>
    </row>
    <row r="388" spans="1:18" x14ac:dyDescent="0.25">
      <c r="A388" s="355" t="s">
        <v>178</v>
      </c>
      <c r="B388" s="365" t="s">
        <v>596</v>
      </c>
      <c r="C388" s="366">
        <f t="shared" ref="C388:C396" si="35">IF(F388="-","",IF($C$1=$T$1,(F388*$C$2),IF($C$1=$T$2,(M388*$C$2))))</f>
        <v>83.35</v>
      </c>
      <c r="D388" s="358"/>
      <c r="E388" s="362"/>
      <c r="F388" s="367">
        <f>'U.S. 2020 Pricing - 05.03.2021'!AE6</f>
        <v>83.35</v>
      </c>
      <c r="G388" s="368"/>
      <c r="H388" s="368"/>
      <c r="I388" s="368"/>
      <c r="J388" s="368"/>
      <c r="K388" s="358"/>
      <c r="L388" s="362"/>
      <c r="M388" s="369">
        <f>'CAN Price Matrix - 05.03.2021'!AF6</f>
        <v>112.47</v>
      </c>
      <c r="N388" s="370"/>
      <c r="O388" s="370"/>
      <c r="P388" s="370"/>
      <c r="Q388" s="370"/>
      <c r="R388" s="358"/>
    </row>
    <row r="389" spans="1:18" x14ac:dyDescent="0.25">
      <c r="A389" s="355" t="s">
        <v>179</v>
      </c>
      <c r="B389" s="365" t="s">
        <v>597</v>
      </c>
      <c r="C389" s="366">
        <f t="shared" si="35"/>
        <v>45.24</v>
      </c>
      <c r="D389" s="358"/>
      <c r="E389" s="362"/>
      <c r="F389" s="367">
        <f>'U.S. 2020 Pricing - 05.03.2021'!AE7</f>
        <v>45.24</v>
      </c>
      <c r="G389" s="368"/>
      <c r="H389" s="368"/>
      <c r="I389" s="368"/>
      <c r="J389" s="368"/>
      <c r="K389" s="358"/>
      <c r="L389" s="362"/>
      <c r="M389" s="369">
        <f>'CAN Price Matrix - 05.03.2021'!AF7</f>
        <v>60.7</v>
      </c>
      <c r="N389" s="370"/>
      <c r="O389" s="370"/>
      <c r="P389" s="370"/>
      <c r="Q389" s="370"/>
      <c r="R389" s="358"/>
    </row>
    <row r="390" spans="1:18" x14ac:dyDescent="0.25">
      <c r="A390" s="355" t="s">
        <v>180</v>
      </c>
      <c r="B390" s="365" t="s">
        <v>44</v>
      </c>
      <c r="C390" s="366">
        <f t="shared" si="35"/>
        <v>30.64</v>
      </c>
      <c r="D390" s="358"/>
      <c r="E390" s="362"/>
      <c r="F390" s="367">
        <f>'U.S. 2020 Pricing - 05.03.2021'!AE8</f>
        <v>30.64</v>
      </c>
      <c r="G390" s="368"/>
      <c r="H390" s="368"/>
      <c r="I390" s="368"/>
      <c r="J390" s="368"/>
      <c r="K390" s="358"/>
      <c r="L390" s="362"/>
      <c r="M390" s="369">
        <f>'CAN Price Matrix - 05.03.2021'!AF8</f>
        <v>41.15</v>
      </c>
      <c r="N390" s="370"/>
      <c r="O390" s="370"/>
      <c r="P390" s="370"/>
      <c r="Q390" s="370"/>
      <c r="R390" s="358"/>
    </row>
    <row r="391" spans="1:18" x14ac:dyDescent="0.25">
      <c r="A391" s="355" t="s">
        <v>181</v>
      </c>
      <c r="B391" s="365" t="s">
        <v>12</v>
      </c>
      <c r="C391" s="366">
        <f t="shared" si="35"/>
        <v>24.63</v>
      </c>
      <c r="D391" s="358"/>
      <c r="E391" s="362"/>
      <c r="F391" s="367">
        <f>'U.S. 2020 Pricing - 05.03.2021'!AE9</f>
        <v>24.63</v>
      </c>
      <c r="G391" s="368"/>
      <c r="H391" s="368"/>
      <c r="I391" s="368"/>
      <c r="J391" s="368"/>
      <c r="K391" s="358"/>
      <c r="L391" s="362"/>
      <c r="M391" s="369">
        <f>'CAN Price Matrix - 05.03.2021'!AF9</f>
        <v>32.86</v>
      </c>
      <c r="N391" s="370"/>
      <c r="O391" s="370"/>
      <c r="P391" s="370"/>
      <c r="Q391" s="370"/>
      <c r="R391" s="358"/>
    </row>
    <row r="392" spans="1:18" x14ac:dyDescent="0.25">
      <c r="A392" s="355" t="s">
        <v>210</v>
      </c>
      <c r="B392" s="365" t="s">
        <v>14</v>
      </c>
      <c r="C392" s="366">
        <f t="shared" si="35"/>
        <v>23.62</v>
      </c>
      <c r="D392" s="358"/>
      <c r="E392" s="362"/>
      <c r="F392" s="367">
        <f>'U.S. 2020 Pricing - 05.03.2021'!AE10</f>
        <v>23.62</v>
      </c>
      <c r="G392" s="368"/>
      <c r="H392" s="368"/>
      <c r="I392" s="368"/>
      <c r="J392" s="368"/>
      <c r="K392" s="358"/>
      <c r="L392" s="362"/>
      <c r="M392" s="369">
        <f>'CAN Price Matrix - 05.03.2021'!AF10</f>
        <v>31.63</v>
      </c>
      <c r="N392" s="370"/>
      <c r="O392" s="370"/>
      <c r="P392" s="370"/>
      <c r="Q392" s="370"/>
      <c r="R392" s="358"/>
    </row>
    <row r="393" spans="1:18" x14ac:dyDescent="0.25">
      <c r="A393" s="355" t="s">
        <v>211</v>
      </c>
      <c r="B393" s="365" t="s">
        <v>15</v>
      </c>
      <c r="C393" s="366">
        <f t="shared" si="35"/>
        <v>0</v>
      </c>
      <c r="D393" s="358"/>
      <c r="E393" s="362"/>
      <c r="F393" s="367">
        <f>'U.S. 2020 Pricing - 05.03.2021'!AE11</f>
        <v>0</v>
      </c>
      <c r="G393" s="368"/>
      <c r="H393" s="368"/>
      <c r="I393" s="368"/>
      <c r="J393" s="368"/>
      <c r="K393" s="358"/>
      <c r="L393" s="362"/>
      <c r="M393" s="369">
        <f>'CAN Price Matrix - 05.03.2021'!AF11</f>
        <v>0</v>
      </c>
      <c r="N393" s="370"/>
      <c r="O393" s="370"/>
      <c r="P393" s="370"/>
      <c r="Q393" s="370"/>
      <c r="R393" s="358"/>
    </row>
    <row r="394" spans="1:18" x14ac:dyDescent="0.25">
      <c r="A394" s="355" t="s">
        <v>650</v>
      </c>
      <c r="B394" s="365" t="s">
        <v>16</v>
      </c>
      <c r="C394" s="366">
        <f t="shared" si="35"/>
        <v>0</v>
      </c>
      <c r="D394" s="358"/>
      <c r="E394" s="362"/>
      <c r="F394" s="367">
        <f>'U.S. 2020 Pricing - 05.03.2021'!AE12</f>
        <v>0</v>
      </c>
      <c r="G394" s="368"/>
      <c r="H394" s="368"/>
      <c r="I394" s="368"/>
      <c r="J394" s="368"/>
      <c r="K394" s="358"/>
      <c r="L394" s="362"/>
      <c r="M394" s="369">
        <f>'CAN Price Matrix - 05.03.2021'!AF12</f>
        <v>0</v>
      </c>
      <c r="N394" s="370"/>
      <c r="O394" s="370"/>
      <c r="P394" s="370"/>
      <c r="Q394" s="370"/>
      <c r="R394" s="358"/>
    </row>
    <row r="395" spans="1:18" x14ac:dyDescent="0.25">
      <c r="A395" s="355" t="s">
        <v>651</v>
      </c>
      <c r="B395" s="365" t="s">
        <v>17</v>
      </c>
      <c r="C395" s="366">
        <f t="shared" si="35"/>
        <v>0</v>
      </c>
      <c r="D395" s="358"/>
      <c r="E395" s="362"/>
      <c r="F395" s="367">
        <f>'U.S. 2020 Pricing - 05.03.2021'!AE13</f>
        <v>0</v>
      </c>
      <c r="G395" s="368"/>
      <c r="H395" s="368"/>
      <c r="I395" s="368"/>
      <c r="J395" s="368"/>
      <c r="K395" s="358"/>
      <c r="L395" s="362"/>
      <c r="M395" s="369">
        <f>'CAN Price Matrix - 05.03.2021'!AF13</f>
        <v>0</v>
      </c>
      <c r="N395" s="370"/>
      <c r="O395" s="370"/>
      <c r="P395" s="370"/>
      <c r="Q395" s="370"/>
      <c r="R395" s="358"/>
    </row>
    <row r="396" spans="1:18" x14ac:dyDescent="0.25">
      <c r="A396" s="355" t="s">
        <v>652</v>
      </c>
      <c r="B396" s="365" t="s">
        <v>18</v>
      </c>
      <c r="C396" s="366">
        <f t="shared" si="35"/>
        <v>0</v>
      </c>
      <c r="D396" s="358"/>
      <c r="E396" s="362"/>
      <c r="F396" s="367">
        <f>'U.S. 2020 Pricing - 05.03.2021'!AE14</f>
        <v>0</v>
      </c>
      <c r="G396" s="368"/>
      <c r="H396" s="368"/>
      <c r="I396" s="368"/>
      <c r="J396" s="368"/>
      <c r="K396" s="358"/>
      <c r="L396" s="362"/>
      <c r="M396" s="369">
        <f>'CAN Price Matrix - 05.03.2021'!AF14</f>
        <v>0</v>
      </c>
      <c r="N396" s="370"/>
      <c r="O396" s="370"/>
      <c r="P396" s="370"/>
      <c r="Q396" s="370"/>
      <c r="R396" s="358"/>
    </row>
    <row r="397" spans="1:18" ht="15.75" x14ac:dyDescent="0.25">
      <c r="A397" s="355"/>
      <c r="B397" s="356"/>
      <c r="C397" s="357"/>
      <c r="D397" s="358"/>
      <c r="E397" s="356"/>
      <c r="F397" s="357" t="s">
        <v>588</v>
      </c>
      <c r="G397" s="357"/>
      <c r="H397" s="357"/>
      <c r="I397" s="357"/>
      <c r="J397" s="357" t="s">
        <v>766</v>
      </c>
      <c r="K397" s="358"/>
      <c r="L397" s="356"/>
      <c r="M397" s="359" t="s">
        <v>588</v>
      </c>
      <c r="N397" s="359"/>
      <c r="O397" s="359"/>
      <c r="P397" s="359"/>
      <c r="Q397" s="359" t="s">
        <v>998</v>
      </c>
      <c r="R397" s="358"/>
    </row>
    <row r="398" spans="1:18" ht="15.75" x14ac:dyDescent="0.25">
      <c r="A398" s="355"/>
      <c r="B398" s="371"/>
      <c r="C398" s="360"/>
      <c r="D398" s="358"/>
      <c r="E398" s="356"/>
      <c r="F398" s="360" t="s">
        <v>34</v>
      </c>
      <c r="G398" s="360"/>
      <c r="H398" s="360"/>
      <c r="I398" s="360"/>
      <c r="J398" s="360" t="s">
        <v>34</v>
      </c>
      <c r="K398" s="358"/>
      <c r="L398" s="356"/>
      <c r="M398" s="361" t="s">
        <v>34</v>
      </c>
      <c r="N398" s="361"/>
      <c r="O398" s="361"/>
      <c r="P398" s="361"/>
      <c r="Q398" s="361" t="s">
        <v>34</v>
      </c>
      <c r="R398" s="358"/>
    </row>
    <row r="399" spans="1:18" ht="17.25" x14ac:dyDescent="0.25">
      <c r="A399" s="355"/>
      <c r="B399" s="331" t="s">
        <v>22</v>
      </c>
      <c r="C399" s="332" t="s">
        <v>23</v>
      </c>
      <c r="D399" s="358"/>
      <c r="E399" s="362"/>
      <c r="F399" s="332" t="s">
        <v>23</v>
      </c>
      <c r="G399" s="363"/>
      <c r="H399" s="363"/>
      <c r="I399" s="363"/>
      <c r="J399" s="332" t="s">
        <v>23</v>
      </c>
      <c r="K399" s="358"/>
      <c r="L399" s="362"/>
      <c r="M399" s="334" t="s">
        <v>23</v>
      </c>
      <c r="N399" s="364"/>
      <c r="O399" s="364"/>
      <c r="P399" s="364"/>
      <c r="Q399" s="334" t="s">
        <v>23</v>
      </c>
      <c r="R399" s="358"/>
    </row>
    <row r="400" spans="1:18" x14ac:dyDescent="0.25">
      <c r="A400" s="355" t="s">
        <v>182</v>
      </c>
      <c r="B400" s="365" t="s">
        <v>596</v>
      </c>
      <c r="C400" s="366">
        <f t="shared" ref="C400:C408" si="36">IF(F400="-","",IF($C$1=$T$1,(F400*$C$2),IF($C$1=$T$2,(M400*$C$2))))</f>
        <v>92.47</v>
      </c>
      <c r="D400" s="358"/>
      <c r="E400" s="362"/>
      <c r="F400" s="367">
        <f>'U.S. 2020 Pricing - 05.03.2021'!AE24</f>
        <v>92.47</v>
      </c>
      <c r="G400" s="368"/>
      <c r="H400" s="368"/>
      <c r="I400" s="368"/>
      <c r="J400" s="367">
        <f>'U.S. 2020 Pricing - 05.03.2021'!AK24</f>
        <v>92.72</v>
      </c>
      <c r="K400" s="358"/>
      <c r="L400" s="362"/>
      <c r="M400" s="369">
        <f>'CAN Price Matrix - 05.03.2021'!AF24</f>
        <v>124.79</v>
      </c>
      <c r="N400" s="370"/>
      <c r="O400" s="370"/>
      <c r="P400" s="370"/>
      <c r="Q400" s="369">
        <f>'CAN Price Matrix - 05.03.2021'!AL24</f>
        <v>125.12</v>
      </c>
      <c r="R400" s="358"/>
    </row>
    <row r="401" spans="1:18" x14ac:dyDescent="0.25">
      <c r="A401" s="355" t="s">
        <v>183</v>
      </c>
      <c r="B401" s="365" t="s">
        <v>597</v>
      </c>
      <c r="C401" s="366">
        <f t="shared" si="36"/>
        <v>49.82</v>
      </c>
      <c r="D401" s="358"/>
      <c r="E401" s="362"/>
      <c r="F401" s="367">
        <f>'U.S. 2020 Pricing - 05.03.2021'!AE25</f>
        <v>49.82</v>
      </c>
      <c r="G401" s="368"/>
      <c r="H401" s="368"/>
      <c r="I401" s="368"/>
      <c r="J401" s="367">
        <f>'U.S. 2020 Pricing - 05.03.2021'!AK25</f>
        <v>50.07</v>
      </c>
      <c r="K401" s="358"/>
      <c r="L401" s="362"/>
      <c r="M401" s="369">
        <f>'CAN Price Matrix - 05.03.2021'!AF25</f>
        <v>66.87</v>
      </c>
      <c r="N401" s="370"/>
      <c r="O401" s="370"/>
      <c r="P401" s="370"/>
      <c r="Q401" s="369">
        <f>'CAN Price Matrix - 05.03.2021'!AL25</f>
        <v>67.2</v>
      </c>
      <c r="R401" s="358"/>
    </row>
    <row r="402" spans="1:18" x14ac:dyDescent="0.25">
      <c r="A402" s="355" t="s">
        <v>184</v>
      </c>
      <c r="B402" s="365" t="s">
        <v>44</v>
      </c>
      <c r="C402" s="366">
        <f t="shared" si="36"/>
        <v>33.72</v>
      </c>
      <c r="D402" s="358"/>
      <c r="E402" s="362"/>
      <c r="F402" s="367">
        <f>'U.S. 2020 Pricing - 05.03.2021'!AE26</f>
        <v>33.72</v>
      </c>
      <c r="G402" s="368"/>
      <c r="H402" s="368"/>
      <c r="I402" s="368"/>
      <c r="J402" s="367">
        <f>'U.S. 2020 Pricing - 05.03.2021'!AK26</f>
        <v>33.97</v>
      </c>
      <c r="K402" s="358"/>
      <c r="L402" s="362"/>
      <c r="M402" s="369">
        <f>'CAN Price Matrix - 05.03.2021'!AF26</f>
        <v>45.32</v>
      </c>
      <c r="N402" s="370"/>
      <c r="O402" s="370"/>
      <c r="P402" s="370"/>
      <c r="Q402" s="369">
        <f>'CAN Price Matrix - 05.03.2021'!AL26</f>
        <v>45.65</v>
      </c>
      <c r="R402" s="358"/>
    </row>
    <row r="403" spans="1:18" x14ac:dyDescent="0.25">
      <c r="A403" s="355" t="s">
        <v>185</v>
      </c>
      <c r="B403" s="365" t="s">
        <v>12</v>
      </c>
      <c r="C403" s="366">
        <f t="shared" si="36"/>
        <v>27.14</v>
      </c>
      <c r="D403" s="358"/>
      <c r="E403" s="362"/>
      <c r="F403" s="367">
        <f>'U.S. 2020 Pricing - 05.03.2021'!AE27</f>
        <v>27.14</v>
      </c>
      <c r="G403" s="368"/>
      <c r="H403" s="368"/>
      <c r="I403" s="368"/>
      <c r="J403" s="367">
        <f>'U.S. 2020 Pricing - 05.03.2021'!AK27</f>
        <v>27.39</v>
      </c>
      <c r="K403" s="358"/>
      <c r="L403" s="362"/>
      <c r="M403" s="369">
        <f>'CAN Price Matrix - 05.03.2021'!AF27</f>
        <v>36.200000000000003</v>
      </c>
      <c r="N403" s="370"/>
      <c r="O403" s="370"/>
      <c r="P403" s="370"/>
      <c r="Q403" s="369">
        <f>'CAN Price Matrix - 05.03.2021'!AL27</f>
        <v>36.53</v>
      </c>
      <c r="R403" s="358"/>
    </row>
    <row r="404" spans="1:18" x14ac:dyDescent="0.25">
      <c r="A404" s="355" t="s">
        <v>212</v>
      </c>
      <c r="B404" s="365" t="s">
        <v>14</v>
      </c>
      <c r="C404" s="366">
        <f t="shared" si="36"/>
        <v>26</v>
      </c>
      <c r="D404" s="358"/>
      <c r="E404" s="362"/>
      <c r="F404" s="367">
        <f>'U.S. 2020 Pricing - 05.03.2021'!AE28</f>
        <v>26</v>
      </c>
      <c r="G404" s="368"/>
      <c r="H404" s="368"/>
      <c r="I404" s="368"/>
      <c r="J404" s="367">
        <f>'U.S. 2020 Pricing - 05.03.2021'!AK28</f>
        <v>26.25</v>
      </c>
      <c r="K404" s="358"/>
      <c r="L404" s="362"/>
      <c r="M404" s="369">
        <f>'CAN Price Matrix - 05.03.2021'!AF28</f>
        <v>34.83</v>
      </c>
      <c r="N404" s="370"/>
      <c r="O404" s="370"/>
      <c r="P404" s="370"/>
      <c r="Q404" s="369">
        <f>'CAN Price Matrix - 05.03.2021'!AL28</f>
        <v>35.159999999999997</v>
      </c>
      <c r="R404" s="358"/>
    </row>
    <row r="405" spans="1:18" x14ac:dyDescent="0.25">
      <c r="A405" s="355" t="s">
        <v>213</v>
      </c>
      <c r="B405" s="365" t="s">
        <v>15</v>
      </c>
      <c r="C405" s="366">
        <f t="shared" si="36"/>
        <v>0</v>
      </c>
      <c r="D405" s="358"/>
      <c r="E405" s="362"/>
      <c r="F405" s="367">
        <f>'U.S. 2020 Pricing - 05.03.2021'!AE29</f>
        <v>0</v>
      </c>
      <c r="G405" s="368"/>
      <c r="H405" s="368"/>
      <c r="I405" s="368"/>
      <c r="J405" s="367">
        <f>'U.S. 2020 Pricing - 05.03.2021'!AK29</f>
        <v>0</v>
      </c>
      <c r="K405" s="358"/>
      <c r="L405" s="362"/>
      <c r="M405" s="369">
        <f>'CAN Price Matrix - 05.03.2021'!AF29</f>
        <v>0</v>
      </c>
      <c r="N405" s="370"/>
      <c r="O405" s="370"/>
      <c r="P405" s="370"/>
      <c r="Q405" s="369">
        <f>'CAN Price Matrix - 05.03.2021'!AL29</f>
        <v>0</v>
      </c>
      <c r="R405" s="358"/>
    </row>
    <row r="406" spans="1:18" x14ac:dyDescent="0.25">
      <c r="A406" s="355" t="s">
        <v>653</v>
      </c>
      <c r="B406" s="365" t="s">
        <v>16</v>
      </c>
      <c r="C406" s="366">
        <f t="shared" si="36"/>
        <v>0</v>
      </c>
      <c r="D406" s="358"/>
      <c r="E406" s="362"/>
      <c r="F406" s="367">
        <f>'U.S. 2020 Pricing - 05.03.2021'!AE30</f>
        <v>0</v>
      </c>
      <c r="G406" s="368"/>
      <c r="H406" s="368"/>
      <c r="I406" s="368"/>
      <c r="J406" s="367">
        <f>'U.S. 2020 Pricing - 05.03.2021'!AK30</f>
        <v>0</v>
      </c>
      <c r="K406" s="358"/>
      <c r="L406" s="362"/>
      <c r="M406" s="369">
        <f>'CAN Price Matrix - 05.03.2021'!AF30</f>
        <v>0</v>
      </c>
      <c r="N406" s="370"/>
      <c r="O406" s="370"/>
      <c r="P406" s="370"/>
      <c r="Q406" s="369">
        <f>'CAN Price Matrix - 05.03.2021'!AL30</f>
        <v>0</v>
      </c>
      <c r="R406" s="358"/>
    </row>
    <row r="407" spans="1:18" x14ac:dyDescent="0.25">
      <c r="A407" s="355" t="s">
        <v>654</v>
      </c>
      <c r="B407" s="365" t="s">
        <v>17</v>
      </c>
      <c r="C407" s="366">
        <f t="shared" si="36"/>
        <v>0</v>
      </c>
      <c r="D407" s="358"/>
      <c r="E407" s="362"/>
      <c r="F407" s="367">
        <f>'U.S. 2020 Pricing - 05.03.2021'!AE31</f>
        <v>0</v>
      </c>
      <c r="G407" s="368"/>
      <c r="H407" s="368"/>
      <c r="I407" s="368"/>
      <c r="J407" s="367">
        <f>'U.S. 2020 Pricing - 05.03.2021'!AK31</f>
        <v>0</v>
      </c>
      <c r="K407" s="358"/>
      <c r="L407" s="362"/>
      <c r="M407" s="369">
        <f>'CAN Price Matrix - 05.03.2021'!AF31</f>
        <v>0</v>
      </c>
      <c r="N407" s="370"/>
      <c r="O407" s="370"/>
      <c r="P407" s="370"/>
      <c r="Q407" s="369">
        <f>'CAN Price Matrix - 05.03.2021'!AL31</f>
        <v>0</v>
      </c>
      <c r="R407" s="358"/>
    </row>
    <row r="408" spans="1:18" x14ac:dyDescent="0.25">
      <c r="A408" s="355" t="s">
        <v>655</v>
      </c>
      <c r="B408" s="365" t="s">
        <v>18</v>
      </c>
      <c r="C408" s="366">
        <f t="shared" si="36"/>
        <v>0</v>
      </c>
      <c r="D408" s="358"/>
      <c r="E408" s="362"/>
      <c r="F408" s="367">
        <f>'U.S. 2020 Pricing - 05.03.2021'!AE32</f>
        <v>0</v>
      </c>
      <c r="G408" s="368"/>
      <c r="H408" s="368"/>
      <c r="I408" s="368"/>
      <c r="J408" s="367">
        <f>'U.S. 2020 Pricing - 05.03.2021'!AK32</f>
        <v>0</v>
      </c>
      <c r="K408" s="358"/>
      <c r="L408" s="362"/>
      <c r="M408" s="369">
        <f>'CAN Price Matrix - 05.03.2021'!AF32</f>
        <v>0</v>
      </c>
      <c r="N408" s="370"/>
      <c r="O408" s="370"/>
      <c r="P408" s="370"/>
      <c r="Q408" s="369">
        <f>'CAN Price Matrix - 05.03.2021'!AL32</f>
        <v>0</v>
      </c>
      <c r="R408" s="358"/>
    </row>
    <row r="409" spans="1:18" ht="17.25" x14ac:dyDescent="0.25">
      <c r="A409" s="355"/>
      <c r="B409" s="331" t="s">
        <v>22</v>
      </c>
      <c r="C409" s="332" t="s">
        <v>23</v>
      </c>
      <c r="D409" s="358"/>
      <c r="E409" s="362"/>
      <c r="F409" s="362"/>
      <c r="G409" s="362"/>
      <c r="H409" s="362"/>
      <c r="I409" s="362"/>
      <c r="J409" s="363"/>
      <c r="K409" s="358"/>
      <c r="L409" s="362"/>
      <c r="M409" s="372"/>
      <c r="N409" s="372"/>
      <c r="O409" s="372"/>
      <c r="P409" s="372"/>
      <c r="Q409" s="364"/>
      <c r="R409" s="358"/>
    </row>
    <row r="410" spans="1:18" x14ac:dyDescent="0.25">
      <c r="A410" s="355" t="s">
        <v>251</v>
      </c>
      <c r="B410" s="365" t="s">
        <v>596</v>
      </c>
      <c r="C410" s="366">
        <f>IF(J400="-","",IF($C$1=$T$1,(J400*$C$2),IF($C$1=$T$2,(Q400*$C$2))))</f>
        <v>92.72</v>
      </c>
      <c r="D410" s="358"/>
      <c r="E410" s="362"/>
      <c r="F410" s="362"/>
      <c r="G410" s="362"/>
      <c r="H410" s="362"/>
      <c r="I410" s="362"/>
      <c r="J410" s="368"/>
      <c r="K410" s="358"/>
      <c r="L410" s="362"/>
      <c r="M410" s="372"/>
      <c r="N410" s="372"/>
      <c r="O410" s="372"/>
      <c r="P410" s="372"/>
      <c r="Q410" s="370"/>
      <c r="R410" s="358"/>
    </row>
    <row r="411" spans="1:18" x14ac:dyDescent="0.25">
      <c r="A411" s="355" t="s">
        <v>252</v>
      </c>
      <c r="B411" s="365" t="s">
        <v>597</v>
      </c>
      <c r="C411" s="366">
        <f t="shared" ref="C411:C417" si="37">IF(J401="-","",IF($C$1=$T$1,(J401*$C$2),IF($C$1=$T$2,(Q401*$C$2))))</f>
        <v>50.07</v>
      </c>
      <c r="D411" s="358"/>
      <c r="E411" s="362"/>
      <c r="F411" s="362"/>
      <c r="G411" s="362"/>
      <c r="H411" s="362"/>
      <c r="I411" s="362"/>
      <c r="J411" s="368"/>
      <c r="K411" s="358"/>
      <c r="L411" s="362"/>
      <c r="M411" s="372"/>
      <c r="N411" s="372"/>
      <c r="O411" s="372"/>
      <c r="P411" s="372"/>
      <c r="Q411" s="370"/>
      <c r="R411" s="358"/>
    </row>
    <row r="412" spans="1:18" x14ac:dyDescent="0.25">
      <c r="A412" s="355" t="s">
        <v>253</v>
      </c>
      <c r="B412" s="365" t="s">
        <v>44</v>
      </c>
      <c r="C412" s="366">
        <f t="shared" si="37"/>
        <v>33.97</v>
      </c>
      <c r="D412" s="358"/>
      <c r="E412" s="362"/>
      <c r="F412" s="362"/>
      <c r="G412" s="362"/>
      <c r="H412" s="362"/>
      <c r="I412" s="362"/>
      <c r="J412" s="368"/>
      <c r="K412" s="358"/>
      <c r="L412" s="362"/>
      <c r="M412" s="372"/>
      <c r="N412" s="372"/>
      <c r="O412" s="372"/>
      <c r="P412" s="372"/>
      <c r="Q412" s="370"/>
      <c r="R412" s="358"/>
    </row>
    <row r="413" spans="1:18" x14ac:dyDescent="0.25">
      <c r="A413" s="355" t="s">
        <v>254</v>
      </c>
      <c r="B413" s="365" t="s">
        <v>12</v>
      </c>
      <c r="C413" s="366">
        <f t="shared" si="37"/>
        <v>27.39</v>
      </c>
      <c r="D413" s="358"/>
      <c r="E413" s="362"/>
      <c r="F413" s="362"/>
      <c r="G413" s="362"/>
      <c r="H413" s="362"/>
      <c r="I413" s="362"/>
      <c r="J413" s="368"/>
      <c r="K413" s="358"/>
      <c r="L413" s="362"/>
      <c r="M413" s="372"/>
      <c r="N413" s="372"/>
      <c r="O413" s="372"/>
      <c r="P413" s="372"/>
      <c r="Q413" s="370"/>
      <c r="R413" s="358"/>
    </row>
    <row r="414" spans="1:18" x14ac:dyDescent="0.25">
      <c r="A414" s="355" t="s">
        <v>255</v>
      </c>
      <c r="B414" s="365" t="s">
        <v>14</v>
      </c>
      <c r="C414" s="366">
        <f>IF(J404="-","",IF($C$1=$T$1,(J404*$C$2),IF($C$1=$T$2,(Q404*$C$2))))</f>
        <v>26.25</v>
      </c>
      <c r="D414" s="358"/>
      <c r="E414" s="362"/>
      <c r="F414" s="362"/>
      <c r="G414" s="362"/>
      <c r="H414" s="362"/>
      <c r="I414" s="362"/>
      <c r="J414" s="368"/>
      <c r="K414" s="358"/>
      <c r="L414" s="362"/>
      <c r="M414" s="372"/>
      <c r="N414" s="372"/>
      <c r="O414" s="372"/>
      <c r="P414" s="372"/>
      <c r="Q414" s="370"/>
      <c r="R414" s="358"/>
    </row>
    <row r="415" spans="1:18" x14ac:dyDescent="0.25">
      <c r="A415" s="355" t="s">
        <v>256</v>
      </c>
      <c r="B415" s="365" t="s">
        <v>15</v>
      </c>
      <c r="C415" s="366">
        <f t="shared" si="37"/>
        <v>0</v>
      </c>
      <c r="D415" s="358"/>
      <c r="E415" s="362"/>
      <c r="F415" s="362"/>
      <c r="G415" s="362"/>
      <c r="H415" s="362"/>
      <c r="I415" s="362"/>
      <c r="J415" s="368"/>
      <c r="K415" s="358"/>
      <c r="L415" s="362"/>
      <c r="M415" s="372"/>
      <c r="N415" s="372"/>
      <c r="O415" s="372"/>
      <c r="P415" s="372"/>
      <c r="Q415" s="370"/>
      <c r="R415" s="358"/>
    </row>
    <row r="416" spans="1:18" x14ac:dyDescent="0.25">
      <c r="A416" s="355" t="s">
        <v>656</v>
      </c>
      <c r="B416" s="365" t="s">
        <v>16</v>
      </c>
      <c r="C416" s="366">
        <f t="shared" si="37"/>
        <v>0</v>
      </c>
      <c r="D416" s="358"/>
      <c r="E416" s="362"/>
      <c r="F416" s="362"/>
      <c r="G416" s="362"/>
      <c r="H416" s="362"/>
      <c r="I416" s="362"/>
      <c r="J416" s="368"/>
      <c r="K416" s="358"/>
      <c r="L416" s="362"/>
      <c r="M416" s="372"/>
      <c r="N416" s="372"/>
      <c r="O416" s="372"/>
      <c r="P416" s="372"/>
      <c r="Q416" s="370"/>
      <c r="R416" s="358"/>
    </row>
    <row r="417" spans="1:18" x14ac:dyDescent="0.25">
      <c r="A417" s="355" t="s">
        <v>657</v>
      </c>
      <c r="B417" s="365" t="s">
        <v>17</v>
      </c>
      <c r="C417" s="366">
        <f t="shared" si="37"/>
        <v>0</v>
      </c>
      <c r="D417" s="358"/>
      <c r="E417" s="362"/>
      <c r="F417" s="362"/>
      <c r="G417" s="362"/>
      <c r="H417" s="362"/>
      <c r="I417" s="362"/>
      <c r="J417" s="368"/>
      <c r="K417" s="358"/>
      <c r="L417" s="362"/>
      <c r="M417" s="372"/>
      <c r="N417" s="372"/>
      <c r="O417" s="372"/>
      <c r="P417" s="372"/>
      <c r="Q417" s="370"/>
      <c r="R417" s="358"/>
    </row>
    <row r="418" spans="1:18" x14ac:dyDescent="0.25">
      <c r="A418" s="355" t="s">
        <v>658</v>
      </c>
      <c r="B418" s="365" t="s">
        <v>18</v>
      </c>
      <c r="C418" s="366">
        <f>IF(J408="-","",IF($C$1=$T$1,(J408*$C$2),IF($C$1=$T$2,(Q408*$C$2))))</f>
        <v>0</v>
      </c>
      <c r="D418" s="358"/>
      <c r="E418" s="362"/>
      <c r="F418" s="362"/>
      <c r="G418" s="362"/>
      <c r="H418" s="362"/>
      <c r="I418" s="362"/>
      <c r="J418" s="368"/>
      <c r="K418" s="358"/>
      <c r="L418" s="362"/>
      <c r="M418" s="372"/>
      <c r="N418" s="372"/>
      <c r="O418" s="372"/>
      <c r="P418" s="372"/>
      <c r="Q418" s="370"/>
      <c r="R418" s="358"/>
    </row>
    <row r="419" spans="1:18" ht="15.75" x14ac:dyDescent="0.25">
      <c r="A419" s="355"/>
      <c r="B419" s="373"/>
      <c r="C419" s="357"/>
      <c r="D419" s="358"/>
      <c r="E419" s="356"/>
      <c r="F419" s="357" t="s">
        <v>592</v>
      </c>
      <c r="G419" s="357"/>
      <c r="H419" s="357"/>
      <c r="I419" s="357"/>
      <c r="J419" s="357"/>
      <c r="K419" s="358"/>
      <c r="L419" s="356"/>
      <c r="M419" s="359" t="s">
        <v>592</v>
      </c>
      <c r="N419" s="359"/>
      <c r="O419" s="359"/>
      <c r="P419" s="359"/>
      <c r="Q419" s="359"/>
      <c r="R419" s="358"/>
    </row>
    <row r="420" spans="1:18" ht="15.75" x14ac:dyDescent="0.25">
      <c r="A420" s="355"/>
      <c r="B420" s="371"/>
      <c r="C420" s="360"/>
      <c r="D420" s="358"/>
      <c r="E420" s="356"/>
      <c r="F420" s="360" t="s">
        <v>34</v>
      </c>
      <c r="G420" s="360"/>
      <c r="H420" s="360"/>
      <c r="I420" s="360"/>
      <c r="J420" s="360"/>
      <c r="K420" s="358"/>
      <c r="L420" s="356"/>
      <c r="M420" s="361" t="s">
        <v>34</v>
      </c>
      <c r="N420" s="361"/>
      <c r="O420" s="361"/>
      <c r="P420" s="361"/>
      <c r="Q420" s="361"/>
      <c r="R420" s="358"/>
    </row>
    <row r="421" spans="1:18" ht="17.25" x14ac:dyDescent="0.25">
      <c r="A421" s="355"/>
      <c r="B421" s="331" t="s">
        <v>22</v>
      </c>
      <c r="C421" s="332" t="s">
        <v>23</v>
      </c>
      <c r="D421" s="358"/>
      <c r="E421" s="362"/>
      <c r="F421" s="332" t="s">
        <v>23</v>
      </c>
      <c r="G421" s="363"/>
      <c r="H421" s="363"/>
      <c r="I421" s="363"/>
      <c r="J421" s="363"/>
      <c r="K421" s="358"/>
      <c r="L421" s="362"/>
      <c r="M421" s="334" t="s">
        <v>23</v>
      </c>
      <c r="N421" s="364"/>
      <c r="O421" s="364"/>
      <c r="P421" s="364"/>
      <c r="Q421" s="364"/>
      <c r="R421" s="358"/>
    </row>
    <row r="422" spans="1:18" x14ac:dyDescent="0.25">
      <c r="A422" s="355" t="s">
        <v>396</v>
      </c>
      <c r="B422" s="365" t="s">
        <v>596</v>
      </c>
      <c r="C422" s="366">
        <f t="shared" ref="C422:C430" si="38">IF(F422="-","",IF($C$1=$T$1,(F422*$C$2),IF($C$1=$T$2,(M422*$C$2))))</f>
        <v>98.27</v>
      </c>
      <c r="D422" s="358"/>
      <c r="E422" s="362"/>
      <c r="F422" s="367">
        <f>'U.S. 2020 Pricing - 05.03.2021'!AE42</f>
        <v>98.27</v>
      </c>
      <c r="G422" s="368"/>
      <c r="H422" s="368"/>
      <c r="I422" s="368"/>
      <c r="J422" s="368"/>
      <c r="K422" s="358"/>
      <c r="L422" s="362"/>
      <c r="M422" s="369">
        <f>'CAN Price Matrix - 05.03.2021'!AF42</f>
        <v>132.62</v>
      </c>
      <c r="N422" s="370"/>
      <c r="O422" s="370"/>
      <c r="P422" s="370"/>
      <c r="Q422" s="370"/>
      <c r="R422" s="358"/>
    </row>
    <row r="423" spans="1:18" x14ac:dyDescent="0.25">
      <c r="A423" s="355" t="s">
        <v>397</v>
      </c>
      <c r="B423" s="365" t="s">
        <v>597</v>
      </c>
      <c r="C423" s="366">
        <f t="shared" si="38"/>
        <v>52.73</v>
      </c>
      <c r="D423" s="358"/>
      <c r="E423" s="362"/>
      <c r="F423" s="367">
        <f>'U.S. 2020 Pricing - 05.03.2021'!AE43</f>
        <v>52.73</v>
      </c>
      <c r="G423" s="368"/>
      <c r="H423" s="368"/>
      <c r="I423" s="368"/>
      <c r="J423" s="368"/>
      <c r="K423" s="358"/>
      <c r="L423" s="362"/>
      <c r="M423" s="369">
        <f>'CAN Price Matrix - 05.03.2021'!AF43</f>
        <v>70.78</v>
      </c>
      <c r="N423" s="370"/>
      <c r="O423" s="370"/>
      <c r="P423" s="370"/>
      <c r="Q423" s="370"/>
      <c r="R423" s="358"/>
    </row>
    <row r="424" spans="1:18" x14ac:dyDescent="0.25">
      <c r="A424" s="355" t="s">
        <v>398</v>
      </c>
      <c r="B424" s="365" t="s">
        <v>44</v>
      </c>
      <c r="C424" s="366">
        <f t="shared" si="38"/>
        <v>35.68</v>
      </c>
      <c r="D424" s="358"/>
      <c r="E424" s="362"/>
      <c r="F424" s="367">
        <f>'U.S. 2020 Pricing - 05.03.2021'!AE44</f>
        <v>35.68</v>
      </c>
      <c r="G424" s="368"/>
      <c r="H424" s="368"/>
      <c r="I424" s="368"/>
      <c r="J424" s="368"/>
      <c r="K424" s="358"/>
      <c r="L424" s="362"/>
      <c r="M424" s="369">
        <f>'CAN Price Matrix - 05.03.2021'!AF44</f>
        <v>47.96</v>
      </c>
      <c r="N424" s="370"/>
      <c r="O424" s="370"/>
      <c r="P424" s="370"/>
      <c r="Q424" s="370"/>
      <c r="R424" s="358"/>
    </row>
    <row r="425" spans="1:18" x14ac:dyDescent="0.25">
      <c r="A425" s="355" t="s">
        <v>399</v>
      </c>
      <c r="B425" s="365" t="s">
        <v>12</v>
      </c>
      <c r="C425" s="366">
        <f t="shared" si="38"/>
        <v>29.05</v>
      </c>
      <c r="D425" s="358"/>
      <c r="E425" s="362"/>
      <c r="F425" s="367">
        <f>'U.S. 2020 Pricing - 05.03.2021'!AE45</f>
        <v>29.05</v>
      </c>
      <c r="G425" s="368"/>
      <c r="H425" s="368"/>
      <c r="I425" s="368"/>
      <c r="J425" s="368"/>
      <c r="K425" s="358"/>
      <c r="L425" s="362"/>
      <c r="M425" s="369">
        <f>'CAN Price Matrix - 05.03.2021'!AF45</f>
        <v>38.770000000000003</v>
      </c>
      <c r="N425" s="370"/>
      <c r="O425" s="370"/>
      <c r="P425" s="370"/>
      <c r="Q425" s="370"/>
      <c r="R425" s="358"/>
    </row>
    <row r="426" spans="1:18" x14ac:dyDescent="0.25">
      <c r="A426" s="355" t="s">
        <v>677</v>
      </c>
      <c r="B426" s="365" t="s">
        <v>14</v>
      </c>
      <c r="C426" s="366">
        <f t="shared" si="38"/>
        <v>27.76</v>
      </c>
      <c r="D426" s="358"/>
      <c r="E426" s="362"/>
      <c r="F426" s="367">
        <f>'U.S. 2020 Pricing - 05.03.2021'!AE46</f>
        <v>27.76</v>
      </c>
      <c r="G426" s="368"/>
      <c r="H426" s="368"/>
      <c r="I426" s="368"/>
      <c r="J426" s="368"/>
      <c r="K426" s="358"/>
      <c r="L426" s="362"/>
      <c r="M426" s="369">
        <f>'CAN Price Matrix - 05.03.2021'!AF46</f>
        <v>37.200000000000003</v>
      </c>
      <c r="N426" s="370"/>
      <c r="O426" s="370"/>
      <c r="P426" s="370"/>
      <c r="Q426" s="370"/>
      <c r="R426" s="358"/>
    </row>
    <row r="427" spans="1:18" x14ac:dyDescent="0.25">
      <c r="A427" s="355" t="s">
        <v>678</v>
      </c>
      <c r="B427" s="365" t="s">
        <v>15</v>
      </c>
      <c r="C427" s="366">
        <f t="shared" si="38"/>
        <v>0</v>
      </c>
      <c r="D427" s="358"/>
      <c r="E427" s="362"/>
      <c r="F427" s="367">
        <f>'U.S. 2020 Pricing - 05.03.2021'!AE47</f>
        <v>0</v>
      </c>
      <c r="G427" s="368"/>
      <c r="H427" s="368"/>
      <c r="I427" s="368"/>
      <c r="J427" s="368"/>
      <c r="K427" s="358"/>
      <c r="L427" s="362"/>
      <c r="M427" s="369">
        <f>'CAN Price Matrix - 05.03.2021'!AF47</f>
        <v>0</v>
      </c>
      <c r="N427" s="370"/>
      <c r="O427" s="370"/>
      <c r="P427" s="370"/>
      <c r="Q427" s="370"/>
      <c r="R427" s="358"/>
    </row>
    <row r="428" spans="1:18" x14ac:dyDescent="0.25">
      <c r="A428" s="355" t="s">
        <v>679</v>
      </c>
      <c r="B428" s="365" t="s">
        <v>16</v>
      </c>
      <c r="C428" s="366">
        <f t="shared" si="38"/>
        <v>0</v>
      </c>
      <c r="D428" s="358"/>
      <c r="E428" s="362"/>
      <c r="F428" s="367">
        <f>'U.S. 2020 Pricing - 05.03.2021'!AE48</f>
        <v>0</v>
      </c>
      <c r="G428" s="368"/>
      <c r="H428" s="368"/>
      <c r="I428" s="368"/>
      <c r="J428" s="368"/>
      <c r="K428" s="358"/>
      <c r="L428" s="362"/>
      <c r="M428" s="369">
        <f>'CAN Price Matrix - 05.03.2021'!AF48</f>
        <v>0</v>
      </c>
      <c r="N428" s="370"/>
      <c r="O428" s="370"/>
      <c r="P428" s="370"/>
      <c r="Q428" s="370"/>
      <c r="R428" s="358"/>
    </row>
    <row r="429" spans="1:18" x14ac:dyDescent="0.25">
      <c r="A429" s="355" t="s">
        <v>680</v>
      </c>
      <c r="B429" s="365" t="s">
        <v>17</v>
      </c>
      <c r="C429" s="366">
        <f t="shared" si="38"/>
        <v>0</v>
      </c>
      <c r="D429" s="358"/>
      <c r="E429" s="362"/>
      <c r="F429" s="367">
        <f>'U.S. 2020 Pricing - 05.03.2021'!AE49</f>
        <v>0</v>
      </c>
      <c r="G429" s="368"/>
      <c r="H429" s="368"/>
      <c r="I429" s="368"/>
      <c r="J429" s="368"/>
      <c r="K429" s="358"/>
      <c r="L429" s="362"/>
      <c r="M429" s="369">
        <f>'CAN Price Matrix - 05.03.2021'!AF49</f>
        <v>0</v>
      </c>
      <c r="N429" s="370"/>
      <c r="O429" s="370"/>
      <c r="P429" s="370"/>
      <c r="Q429" s="370"/>
      <c r="R429" s="358"/>
    </row>
    <row r="430" spans="1:18" x14ac:dyDescent="0.25">
      <c r="A430" s="355" t="s">
        <v>681</v>
      </c>
      <c r="B430" s="365" t="s">
        <v>18</v>
      </c>
      <c r="C430" s="366">
        <f t="shared" si="38"/>
        <v>0</v>
      </c>
      <c r="D430" s="358"/>
      <c r="E430" s="362"/>
      <c r="F430" s="367">
        <f>'U.S. 2020 Pricing - 05.03.2021'!AE50</f>
        <v>0</v>
      </c>
      <c r="G430" s="368"/>
      <c r="H430" s="368"/>
      <c r="I430" s="368"/>
      <c r="J430" s="368"/>
      <c r="K430" s="358"/>
      <c r="L430" s="362"/>
      <c r="M430" s="369">
        <f>'CAN Price Matrix - 05.03.2021'!AF50</f>
        <v>0</v>
      </c>
      <c r="N430" s="370"/>
      <c r="O430" s="370"/>
      <c r="P430" s="370"/>
      <c r="Q430" s="370"/>
      <c r="R430" s="358"/>
    </row>
    <row r="431" spans="1:18" ht="15.75" x14ac:dyDescent="0.25">
      <c r="A431" s="355"/>
      <c r="B431" s="356"/>
      <c r="C431" s="357"/>
      <c r="D431" s="358"/>
      <c r="E431" s="356"/>
      <c r="F431" s="357" t="s">
        <v>589</v>
      </c>
      <c r="G431" s="357"/>
      <c r="H431" s="357"/>
      <c r="I431" s="357"/>
      <c r="J431" s="357" t="s">
        <v>762</v>
      </c>
      <c r="K431" s="358"/>
      <c r="L431" s="356"/>
      <c r="M431" s="359" t="s">
        <v>589</v>
      </c>
      <c r="N431" s="359"/>
      <c r="O431" s="359"/>
      <c r="P431" s="359"/>
      <c r="Q431" s="359" t="s">
        <v>995</v>
      </c>
      <c r="R431" s="358"/>
    </row>
    <row r="432" spans="1:18" ht="15.75" x14ac:dyDescent="0.25">
      <c r="A432" s="355"/>
      <c r="B432" s="371"/>
      <c r="C432" s="360"/>
      <c r="D432" s="358"/>
      <c r="E432" s="356"/>
      <c r="F432" s="360" t="s">
        <v>34</v>
      </c>
      <c r="G432" s="360"/>
      <c r="H432" s="360"/>
      <c r="I432" s="360"/>
      <c r="J432" s="360" t="s">
        <v>34</v>
      </c>
      <c r="K432" s="358"/>
      <c r="L432" s="356"/>
      <c r="M432" s="361" t="s">
        <v>34</v>
      </c>
      <c r="N432" s="361"/>
      <c r="O432" s="361"/>
      <c r="P432" s="361"/>
      <c r="Q432" s="361" t="s">
        <v>34</v>
      </c>
      <c r="R432" s="358"/>
    </row>
    <row r="433" spans="1:18" ht="17.25" x14ac:dyDescent="0.25">
      <c r="A433" s="355"/>
      <c r="B433" s="331" t="s">
        <v>22</v>
      </c>
      <c r="C433" s="332" t="s">
        <v>23</v>
      </c>
      <c r="D433" s="358"/>
      <c r="E433" s="362"/>
      <c r="F433" s="332" t="s">
        <v>23</v>
      </c>
      <c r="G433" s="363"/>
      <c r="H433" s="363"/>
      <c r="I433" s="363"/>
      <c r="J433" s="332" t="s">
        <v>23</v>
      </c>
      <c r="K433" s="358"/>
      <c r="L433" s="362"/>
      <c r="M433" s="334" t="s">
        <v>23</v>
      </c>
      <c r="N433" s="364"/>
      <c r="O433" s="364"/>
      <c r="P433" s="364"/>
      <c r="Q433" s="334" t="s">
        <v>23</v>
      </c>
      <c r="R433" s="358"/>
    </row>
    <row r="434" spans="1:18" x14ac:dyDescent="0.25">
      <c r="A434" s="355" t="s">
        <v>186</v>
      </c>
      <c r="B434" s="365" t="s">
        <v>596</v>
      </c>
      <c r="C434" s="366">
        <f t="shared" ref="C434:C442" si="39">IF(F434="-","",IF($C$1=$T$1,(F434*$C$2),IF($C$1=$T$2,(M434*$C$2))))</f>
        <v>98.27</v>
      </c>
      <c r="D434" s="358"/>
      <c r="E434" s="362"/>
      <c r="F434" s="367">
        <f>'U.S. 2020 Pricing - 05.03.2021'!AE60</f>
        <v>98.27</v>
      </c>
      <c r="G434" s="368"/>
      <c r="H434" s="368"/>
      <c r="I434" s="368"/>
      <c r="J434" s="367">
        <f>'U.S. 2020 Pricing - 05.03.2021'!AK60</f>
        <v>98.52</v>
      </c>
      <c r="K434" s="358"/>
      <c r="L434" s="362"/>
      <c r="M434" s="369">
        <f>'CAN Price Matrix - 05.03.2021'!AF60</f>
        <v>132.62</v>
      </c>
      <c r="N434" s="370"/>
      <c r="O434" s="370"/>
      <c r="P434" s="370"/>
      <c r="Q434" s="369">
        <f>'CAN Price Matrix - 05.03.2021'!AL60</f>
        <v>132.94999999999999</v>
      </c>
      <c r="R434" s="358"/>
    </row>
    <row r="435" spans="1:18" x14ac:dyDescent="0.25">
      <c r="A435" s="355" t="s">
        <v>187</v>
      </c>
      <c r="B435" s="365" t="s">
        <v>597</v>
      </c>
      <c r="C435" s="366">
        <f t="shared" si="39"/>
        <v>52.73</v>
      </c>
      <c r="D435" s="358"/>
      <c r="E435" s="362"/>
      <c r="F435" s="367">
        <f>'U.S. 2020 Pricing - 05.03.2021'!AE61</f>
        <v>52.73</v>
      </c>
      <c r="G435" s="368"/>
      <c r="H435" s="368"/>
      <c r="I435" s="368"/>
      <c r="J435" s="367">
        <f>'U.S. 2020 Pricing - 05.03.2021'!AK61</f>
        <v>52.98</v>
      </c>
      <c r="K435" s="358"/>
      <c r="L435" s="362"/>
      <c r="M435" s="369">
        <f>'CAN Price Matrix - 05.03.2021'!AF61</f>
        <v>70.78</v>
      </c>
      <c r="N435" s="370"/>
      <c r="O435" s="370"/>
      <c r="P435" s="370"/>
      <c r="Q435" s="369">
        <f>'CAN Price Matrix - 05.03.2021'!AL61</f>
        <v>71.11</v>
      </c>
      <c r="R435" s="358"/>
    </row>
    <row r="436" spans="1:18" x14ac:dyDescent="0.25">
      <c r="A436" s="355" t="s">
        <v>188</v>
      </c>
      <c r="B436" s="365" t="s">
        <v>44</v>
      </c>
      <c r="C436" s="366">
        <f t="shared" si="39"/>
        <v>35.68</v>
      </c>
      <c r="D436" s="358"/>
      <c r="E436" s="362"/>
      <c r="F436" s="367">
        <f>'U.S. 2020 Pricing - 05.03.2021'!AE62</f>
        <v>35.68</v>
      </c>
      <c r="G436" s="368"/>
      <c r="H436" s="368"/>
      <c r="I436" s="368"/>
      <c r="J436" s="367">
        <f>'U.S. 2020 Pricing - 05.03.2021'!AK62</f>
        <v>35.93</v>
      </c>
      <c r="K436" s="358"/>
      <c r="L436" s="362"/>
      <c r="M436" s="369">
        <f>'CAN Price Matrix - 05.03.2021'!AF62</f>
        <v>47.96</v>
      </c>
      <c r="N436" s="370"/>
      <c r="O436" s="370"/>
      <c r="P436" s="370"/>
      <c r="Q436" s="369">
        <f>'CAN Price Matrix - 05.03.2021'!AL62</f>
        <v>48.29</v>
      </c>
      <c r="R436" s="358"/>
    </row>
    <row r="437" spans="1:18" x14ac:dyDescent="0.25">
      <c r="A437" s="355" t="s">
        <v>189</v>
      </c>
      <c r="B437" s="365" t="s">
        <v>12</v>
      </c>
      <c r="C437" s="366">
        <f t="shared" si="39"/>
        <v>29.05</v>
      </c>
      <c r="D437" s="358"/>
      <c r="E437" s="362"/>
      <c r="F437" s="367">
        <f>'U.S. 2020 Pricing - 05.03.2021'!AE63</f>
        <v>29.05</v>
      </c>
      <c r="G437" s="368"/>
      <c r="H437" s="368"/>
      <c r="I437" s="368"/>
      <c r="J437" s="367">
        <f>'U.S. 2020 Pricing - 05.03.2021'!AK63</f>
        <v>29.3</v>
      </c>
      <c r="K437" s="358"/>
      <c r="L437" s="362"/>
      <c r="M437" s="369">
        <f>'CAN Price Matrix - 05.03.2021'!AF63</f>
        <v>38.770000000000003</v>
      </c>
      <c r="N437" s="370"/>
      <c r="O437" s="370"/>
      <c r="P437" s="370"/>
      <c r="Q437" s="369">
        <f>'CAN Price Matrix - 05.03.2021'!AL63</f>
        <v>39.1</v>
      </c>
      <c r="R437" s="358"/>
    </row>
    <row r="438" spans="1:18" x14ac:dyDescent="0.25">
      <c r="A438" s="355" t="s">
        <v>214</v>
      </c>
      <c r="B438" s="365" t="s">
        <v>14</v>
      </c>
      <c r="C438" s="366">
        <f t="shared" si="39"/>
        <v>27.76</v>
      </c>
      <c r="D438" s="358"/>
      <c r="E438" s="362"/>
      <c r="F438" s="367">
        <f>'U.S. 2020 Pricing - 05.03.2021'!AE64</f>
        <v>27.76</v>
      </c>
      <c r="G438" s="368"/>
      <c r="H438" s="368"/>
      <c r="I438" s="368"/>
      <c r="J438" s="367">
        <f>'U.S. 2020 Pricing - 05.03.2021'!AK64</f>
        <v>28.01</v>
      </c>
      <c r="K438" s="358"/>
      <c r="L438" s="362"/>
      <c r="M438" s="369">
        <f>'CAN Price Matrix - 05.03.2021'!AF64</f>
        <v>37.200000000000003</v>
      </c>
      <c r="N438" s="370"/>
      <c r="O438" s="370"/>
      <c r="P438" s="370"/>
      <c r="Q438" s="369">
        <f>'CAN Price Matrix - 05.03.2021'!AL64</f>
        <v>37.53</v>
      </c>
      <c r="R438" s="358"/>
    </row>
    <row r="439" spans="1:18" x14ac:dyDescent="0.25">
      <c r="A439" s="355" t="s">
        <v>215</v>
      </c>
      <c r="B439" s="365" t="s">
        <v>15</v>
      </c>
      <c r="C439" s="366">
        <f t="shared" si="39"/>
        <v>0</v>
      </c>
      <c r="D439" s="358"/>
      <c r="E439" s="362"/>
      <c r="F439" s="367">
        <f>'U.S. 2020 Pricing - 05.03.2021'!AE65</f>
        <v>0</v>
      </c>
      <c r="G439" s="368"/>
      <c r="H439" s="368"/>
      <c r="I439" s="368"/>
      <c r="J439" s="367">
        <f>'U.S. 2020 Pricing - 05.03.2021'!AK65</f>
        <v>0</v>
      </c>
      <c r="K439" s="358"/>
      <c r="L439" s="362"/>
      <c r="M439" s="369">
        <f>'CAN Price Matrix - 05.03.2021'!AF65</f>
        <v>0</v>
      </c>
      <c r="N439" s="370"/>
      <c r="O439" s="370"/>
      <c r="P439" s="370"/>
      <c r="Q439" s="369">
        <f>'CAN Price Matrix - 05.03.2021'!AL65</f>
        <v>0</v>
      </c>
      <c r="R439" s="358"/>
    </row>
    <row r="440" spans="1:18" x14ac:dyDescent="0.25">
      <c r="A440" s="355" t="s">
        <v>659</v>
      </c>
      <c r="B440" s="365" t="s">
        <v>16</v>
      </c>
      <c r="C440" s="366">
        <f t="shared" si="39"/>
        <v>0</v>
      </c>
      <c r="D440" s="358"/>
      <c r="E440" s="362"/>
      <c r="F440" s="367">
        <f>'U.S. 2020 Pricing - 05.03.2021'!AE66</f>
        <v>0</v>
      </c>
      <c r="G440" s="368"/>
      <c r="H440" s="368"/>
      <c r="I440" s="368"/>
      <c r="J440" s="367">
        <f>'U.S. 2020 Pricing - 05.03.2021'!AK66</f>
        <v>0</v>
      </c>
      <c r="K440" s="358"/>
      <c r="L440" s="362"/>
      <c r="M440" s="369">
        <f>'CAN Price Matrix - 05.03.2021'!AF66</f>
        <v>0</v>
      </c>
      <c r="N440" s="370"/>
      <c r="O440" s="370"/>
      <c r="P440" s="370"/>
      <c r="Q440" s="369">
        <f>'CAN Price Matrix - 05.03.2021'!AL66</f>
        <v>0</v>
      </c>
      <c r="R440" s="358"/>
    </row>
    <row r="441" spans="1:18" x14ac:dyDescent="0.25">
      <c r="A441" s="355" t="s">
        <v>660</v>
      </c>
      <c r="B441" s="365" t="s">
        <v>17</v>
      </c>
      <c r="C441" s="366">
        <f t="shared" si="39"/>
        <v>0</v>
      </c>
      <c r="D441" s="358"/>
      <c r="E441" s="362"/>
      <c r="F441" s="367">
        <f>'U.S. 2020 Pricing - 05.03.2021'!AE67</f>
        <v>0</v>
      </c>
      <c r="G441" s="368"/>
      <c r="H441" s="368"/>
      <c r="I441" s="368"/>
      <c r="J441" s="367">
        <f>'U.S. 2020 Pricing - 05.03.2021'!AK67</f>
        <v>0</v>
      </c>
      <c r="K441" s="358"/>
      <c r="L441" s="362"/>
      <c r="M441" s="369">
        <f>'CAN Price Matrix - 05.03.2021'!AF67</f>
        <v>0</v>
      </c>
      <c r="N441" s="370"/>
      <c r="O441" s="370"/>
      <c r="P441" s="370"/>
      <c r="Q441" s="369">
        <f>'CAN Price Matrix - 05.03.2021'!AL67</f>
        <v>0</v>
      </c>
      <c r="R441" s="358"/>
    </row>
    <row r="442" spans="1:18" x14ac:dyDescent="0.25">
      <c r="A442" s="355" t="s">
        <v>661</v>
      </c>
      <c r="B442" s="365" t="s">
        <v>18</v>
      </c>
      <c r="C442" s="366">
        <f t="shared" si="39"/>
        <v>0</v>
      </c>
      <c r="D442" s="358"/>
      <c r="E442" s="362"/>
      <c r="F442" s="367">
        <f>'U.S. 2020 Pricing - 05.03.2021'!AE68</f>
        <v>0</v>
      </c>
      <c r="G442" s="368"/>
      <c r="H442" s="368"/>
      <c r="I442" s="368"/>
      <c r="J442" s="367">
        <f>'U.S. 2020 Pricing - 05.03.2021'!AK68</f>
        <v>0</v>
      </c>
      <c r="K442" s="358"/>
      <c r="L442" s="362"/>
      <c r="M442" s="369">
        <f>'CAN Price Matrix - 05.03.2021'!AF68</f>
        <v>0</v>
      </c>
      <c r="N442" s="370"/>
      <c r="O442" s="370"/>
      <c r="P442" s="370"/>
      <c r="Q442" s="369">
        <f>'CAN Price Matrix - 05.03.2021'!AL68</f>
        <v>0</v>
      </c>
      <c r="R442" s="358"/>
    </row>
    <row r="443" spans="1:18" ht="17.25" x14ac:dyDescent="0.25">
      <c r="A443" s="355"/>
      <c r="B443" s="331" t="s">
        <v>22</v>
      </c>
      <c r="C443" s="332" t="s">
        <v>23</v>
      </c>
      <c r="D443" s="358"/>
      <c r="E443" s="362"/>
      <c r="F443" s="362"/>
      <c r="G443" s="362"/>
      <c r="H443" s="362"/>
      <c r="I443" s="362"/>
      <c r="J443" s="363"/>
      <c r="K443" s="358"/>
      <c r="L443" s="362"/>
      <c r="M443" s="372"/>
      <c r="N443" s="372"/>
      <c r="O443" s="372"/>
      <c r="P443" s="372"/>
      <c r="Q443" s="364"/>
      <c r="R443" s="358"/>
    </row>
    <row r="444" spans="1:18" x14ac:dyDescent="0.25">
      <c r="A444" s="355" t="s">
        <v>247</v>
      </c>
      <c r="B444" s="365" t="s">
        <v>596</v>
      </c>
      <c r="C444" s="366">
        <f>IF(J434="-","",IF($C$1=$T$1,(J434*$C$2),IF($C$1=$T$2,(Q434*$C$2))))</f>
        <v>98.52</v>
      </c>
      <c r="D444" s="358"/>
      <c r="E444" s="362"/>
      <c r="F444" s="362"/>
      <c r="G444" s="362"/>
      <c r="H444" s="362"/>
      <c r="I444" s="362"/>
      <c r="J444" s="368"/>
      <c r="K444" s="358"/>
      <c r="L444" s="362"/>
      <c r="M444" s="372"/>
      <c r="N444" s="372"/>
      <c r="O444" s="372"/>
      <c r="P444" s="372"/>
      <c r="Q444" s="370"/>
      <c r="R444" s="358"/>
    </row>
    <row r="445" spans="1:18" x14ac:dyDescent="0.25">
      <c r="A445" s="355" t="s">
        <v>248</v>
      </c>
      <c r="B445" s="365" t="s">
        <v>597</v>
      </c>
      <c r="C445" s="366">
        <f t="shared" ref="C445:C451" si="40">IF(J435="-","",IF($C$1=$T$1,(J435*$C$2),IF($C$1=$T$2,(Q435*$C$2))))</f>
        <v>52.98</v>
      </c>
      <c r="D445" s="358"/>
      <c r="E445" s="362"/>
      <c r="F445" s="362"/>
      <c r="G445" s="362"/>
      <c r="H445" s="362"/>
      <c r="I445" s="362"/>
      <c r="J445" s="368"/>
      <c r="K445" s="358"/>
      <c r="L445" s="362"/>
      <c r="M445" s="372"/>
      <c r="N445" s="372"/>
      <c r="O445" s="372"/>
      <c r="P445" s="372"/>
      <c r="Q445" s="370"/>
      <c r="R445" s="358"/>
    </row>
    <row r="446" spans="1:18" x14ac:dyDescent="0.25">
      <c r="A446" s="355" t="s">
        <v>249</v>
      </c>
      <c r="B446" s="365" t="s">
        <v>44</v>
      </c>
      <c r="C446" s="366">
        <f t="shared" si="40"/>
        <v>35.93</v>
      </c>
      <c r="D446" s="358"/>
      <c r="E446" s="362"/>
      <c r="F446" s="362"/>
      <c r="G446" s="362"/>
      <c r="H446" s="362"/>
      <c r="I446" s="362"/>
      <c r="J446" s="368"/>
      <c r="K446" s="358"/>
      <c r="L446" s="362"/>
      <c r="M446" s="372"/>
      <c r="N446" s="372"/>
      <c r="O446" s="372"/>
      <c r="P446" s="372"/>
      <c r="Q446" s="370"/>
      <c r="R446" s="358"/>
    </row>
    <row r="447" spans="1:18" x14ac:dyDescent="0.25">
      <c r="A447" s="355" t="s">
        <v>250</v>
      </c>
      <c r="B447" s="365" t="s">
        <v>12</v>
      </c>
      <c r="C447" s="366">
        <f t="shared" si="40"/>
        <v>29.3</v>
      </c>
      <c r="D447" s="358"/>
      <c r="E447" s="362"/>
      <c r="F447" s="362"/>
      <c r="G447" s="362"/>
      <c r="H447" s="362"/>
      <c r="I447" s="362"/>
      <c r="J447" s="368"/>
      <c r="K447" s="358"/>
      <c r="L447" s="362"/>
      <c r="M447" s="372"/>
      <c r="N447" s="372"/>
      <c r="O447" s="372"/>
      <c r="P447" s="372"/>
      <c r="Q447" s="370"/>
      <c r="R447" s="358"/>
    </row>
    <row r="448" spans="1:18" x14ac:dyDescent="0.25">
      <c r="A448" s="355" t="s">
        <v>232</v>
      </c>
      <c r="B448" s="365" t="s">
        <v>14</v>
      </c>
      <c r="C448" s="366">
        <f>IF(J438="-","",IF($C$1=$T$1,(J438*$C$2),IF($C$1=$T$2,(Q438*$C$2))))</f>
        <v>28.01</v>
      </c>
      <c r="D448" s="358"/>
      <c r="E448" s="362"/>
      <c r="F448" s="362"/>
      <c r="G448" s="362"/>
      <c r="H448" s="362"/>
      <c r="I448" s="362"/>
      <c r="J448" s="368"/>
      <c r="K448" s="358"/>
      <c r="L448" s="362"/>
      <c r="M448" s="372"/>
      <c r="N448" s="372"/>
      <c r="O448" s="372"/>
      <c r="P448" s="372"/>
      <c r="Q448" s="370"/>
      <c r="R448" s="358"/>
    </row>
    <row r="449" spans="1:18" x14ac:dyDescent="0.25">
      <c r="A449" s="355" t="s">
        <v>233</v>
      </c>
      <c r="B449" s="365" t="s">
        <v>15</v>
      </c>
      <c r="C449" s="366">
        <f t="shared" si="40"/>
        <v>0</v>
      </c>
      <c r="D449" s="358"/>
      <c r="E449" s="362"/>
      <c r="F449" s="362"/>
      <c r="G449" s="362"/>
      <c r="H449" s="362"/>
      <c r="I449" s="362"/>
      <c r="J449" s="368"/>
      <c r="K449" s="358"/>
      <c r="L449" s="362"/>
      <c r="M449" s="372"/>
      <c r="N449" s="372"/>
      <c r="O449" s="372"/>
      <c r="P449" s="372"/>
      <c r="Q449" s="370"/>
      <c r="R449" s="358"/>
    </row>
    <row r="450" spans="1:18" x14ac:dyDescent="0.25">
      <c r="A450" s="355" t="s">
        <v>662</v>
      </c>
      <c r="B450" s="365" t="s">
        <v>16</v>
      </c>
      <c r="C450" s="366">
        <f t="shared" si="40"/>
        <v>0</v>
      </c>
      <c r="D450" s="358"/>
      <c r="E450" s="362"/>
      <c r="F450" s="362"/>
      <c r="G450" s="362"/>
      <c r="H450" s="362"/>
      <c r="I450" s="362"/>
      <c r="J450" s="368"/>
      <c r="K450" s="358"/>
      <c r="L450" s="362"/>
      <c r="M450" s="372"/>
      <c r="N450" s="372"/>
      <c r="O450" s="372"/>
      <c r="P450" s="372"/>
      <c r="Q450" s="370"/>
      <c r="R450" s="358"/>
    </row>
    <row r="451" spans="1:18" x14ac:dyDescent="0.25">
      <c r="A451" s="355" t="s">
        <v>663</v>
      </c>
      <c r="B451" s="365" t="s">
        <v>17</v>
      </c>
      <c r="C451" s="366">
        <f t="shared" si="40"/>
        <v>0</v>
      </c>
      <c r="D451" s="358"/>
      <c r="E451" s="362"/>
      <c r="F451" s="362"/>
      <c r="G451" s="362"/>
      <c r="H451" s="362"/>
      <c r="I451" s="362"/>
      <c r="J451" s="368"/>
      <c r="K451" s="358"/>
      <c r="L451" s="362"/>
      <c r="M451" s="372"/>
      <c r="N451" s="372"/>
      <c r="O451" s="372"/>
      <c r="P451" s="372"/>
      <c r="Q451" s="370"/>
      <c r="R451" s="358"/>
    </row>
    <row r="452" spans="1:18" x14ac:dyDescent="0.25">
      <c r="A452" s="355" t="s">
        <v>664</v>
      </c>
      <c r="B452" s="365" t="s">
        <v>18</v>
      </c>
      <c r="C452" s="366">
        <f>IF(J442="-","",IF($C$1=$T$1,(J442*$C$2),IF($C$1=$T$2,(Q442*$C$2))))</f>
        <v>0</v>
      </c>
      <c r="D452" s="358"/>
      <c r="E452" s="362"/>
      <c r="F452" s="362"/>
      <c r="G452" s="362"/>
      <c r="H452" s="362"/>
      <c r="I452" s="362"/>
      <c r="J452" s="368"/>
      <c r="K452" s="358"/>
      <c r="L452" s="362"/>
      <c r="M452" s="372"/>
      <c r="N452" s="372"/>
      <c r="O452" s="372"/>
      <c r="P452" s="372"/>
      <c r="Q452" s="370"/>
      <c r="R452" s="358"/>
    </row>
    <row r="453" spans="1:18" ht="15.75" x14ac:dyDescent="0.25">
      <c r="A453" s="355"/>
      <c r="B453" s="356"/>
      <c r="C453" s="357"/>
      <c r="D453" s="358"/>
      <c r="E453" s="356"/>
      <c r="F453" s="357" t="s">
        <v>590</v>
      </c>
      <c r="G453" s="357"/>
      <c r="H453" s="357"/>
      <c r="I453" s="357"/>
      <c r="J453" s="357" t="s">
        <v>767</v>
      </c>
      <c r="K453" s="358"/>
      <c r="L453" s="356"/>
      <c r="M453" s="359" t="s">
        <v>590</v>
      </c>
      <c r="N453" s="359"/>
      <c r="O453" s="359"/>
      <c r="P453" s="359"/>
      <c r="Q453" s="359" t="s">
        <v>999</v>
      </c>
      <c r="R453" s="358"/>
    </row>
    <row r="454" spans="1:18" ht="15.75" x14ac:dyDescent="0.25">
      <c r="A454" s="355"/>
      <c r="B454" s="371"/>
      <c r="C454" s="360"/>
      <c r="D454" s="358"/>
      <c r="E454" s="356"/>
      <c r="F454" s="360" t="s">
        <v>34</v>
      </c>
      <c r="G454" s="360"/>
      <c r="H454" s="360"/>
      <c r="I454" s="360"/>
      <c r="J454" s="360" t="s">
        <v>34</v>
      </c>
      <c r="K454" s="358"/>
      <c r="L454" s="356"/>
      <c r="M454" s="361" t="s">
        <v>34</v>
      </c>
      <c r="N454" s="361"/>
      <c r="O454" s="361"/>
      <c r="P454" s="361"/>
      <c r="Q454" s="361" t="s">
        <v>34</v>
      </c>
      <c r="R454" s="358"/>
    </row>
    <row r="455" spans="1:18" ht="17.25" x14ac:dyDescent="0.25">
      <c r="A455" s="355"/>
      <c r="B455" s="331" t="s">
        <v>22</v>
      </c>
      <c r="C455" s="332" t="s">
        <v>23</v>
      </c>
      <c r="D455" s="358"/>
      <c r="E455" s="362"/>
      <c r="F455" s="332" t="s">
        <v>23</v>
      </c>
      <c r="G455" s="363"/>
      <c r="H455" s="363"/>
      <c r="I455" s="363"/>
      <c r="J455" s="332" t="s">
        <v>23</v>
      </c>
      <c r="K455" s="358"/>
      <c r="L455" s="362"/>
      <c r="M455" s="334" t="s">
        <v>23</v>
      </c>
      <c r="N455" s="364"/>
      <c r="O455" s="364"/>
      <c r="P455" s="364"/>
      <c r="Q455" s="334" t="s">
        <v>23</v>
      </c>
      <c r="R455" s="358"/>
    </row>
    <row r="456" spans="1:18" x14ac:dyDescent="0.25">
      <c r="A456" s="355" t="s">
        <v>190</v>
      </c>
      <c r="B456" s="365" t="s">
        <v>596</v>
      </c>
      <c r="C456" s="366">
        <f t="shared" ref="C456:C464" si="41">IF(F456="-","",IF($C$1=$T$1,(F456*$C$2),IF($C$1=$T$2,(M456*$C$2))))</f>
        <v>107.68</v>
      </c>
      <c r="D456" s="358"/>
      <c r="E456" s="362"/>
      <c r="F456" s="367">
        <f>'U.S. 2020 Pricing - 05.03.2021'!AE78</f>
        <v>107.68</v>
      </c>
      <c r="G456" s="368"/>
      <c r="H456" s="368"/>
      <c r="I456" s="368"/>
      <c r="J456" s="367">
        <f>'U.S. 2020 Pricing - 05.03.2021'!AK78</f>
        <v>107.93</v>
      </c>
      <c r="K456" s="358"/>
      <c r="L456" s="362"/>
      <c r="M456" s="369">
        <f>'CAN Price Matrix - 05.03.2021'!AF78</f>
        <v>145.35</v>
      </c>
      <c r="N456" s="370"/>
      <c r="O456" s="370"/>
      <c r="P456" s="370"/>
      <c r="Q456" s="369">
        <f>'CAN Price Matrix - 05.03.2021'!AL78</f>
        <v>145.68</v>
      </c>
      <c r="R456" s="358"/>
    </row>
    <row r="457" spans="1:18" x14ac:dyDescent="0.25">
      <c r="A457" s="355" t="s">
        <v>191</v>
      </c>
      <c r="B457" s="365" t="s">
        <v>597</v>
      </c>
      <c r="C457" s="366">
        <f t="shared" si="41"/>
        <v>57.47</v>
      </c>
      <c r="D457" s="358"/>
      <c r="E457" s="362"/>
      <c r="F457" s="367">
        <f>'U.S. 2020 Pricing - 05.03.2021'!AE79</f>
        <v>57.47</v>
      </c>
      <c r="G457" s="368"/>
      <c r="H457" s="368"/>
      <c r="I457" s="368"/>
      <c r="J457" s="367">
        <f>'U.S. 2020 Pricing - 05.03.2021'!AK79</f>
        <v>57.72</v>
      </c>
      <c r="K457" s="358"/>
      <c r="L457" s="362"/>
      <c r="M457" s="369">
        <f>'CAN Price Matrix - 05.03.2021'!AF79</f>
        <v>77.150000000000006</v>
      </c>
      <c r="N457" s="370"/>
      <c r="O457" s="370"/>
      <c r="P457" s="370"/>
      <c r="Q457" s="369">
        <f>'CAN Price Matrix - 05.03.2021'!AL79</f>
        <v>77.48</v>
      </c>
      <c r="R457" s="358"/>
    </row>
    <row r="458" spans="1:18" x14ac:dyDescent="0.25">
      <c r="A458" s="355" t="s">
        <v>192</v>
      </c>
      <c r="B458" s="365" t="s">
        <v>44</v>
      </c>
      <c r="C458" s="366">
        <f t="shared" si="41"/>
        <v>41.04</v>
      </c>
      <c r="D458" s="358"/>
      <c r="E458" s="362"/>
      <c r="F458" s="367">
        <f>'U.S. 2020 Pricing - 05.03.2021'!AE80</f>
        <v>41.04</v>
      </c>
      <c r="G458" s="368"/>
      <c r="H458" s="368"/>
      <c r="I458" s="368"/>
      <c r="J458" s="367">
        <f>'U.S. 2020 Pricing - 05.03.2021'!AK80</f>
        <v>41.29</v>
      </c>
      <c r="K458" s="358"/>
      <c r="L458" s="362"/>
      <c r="M458" s="369">
        <f>'CAN Price Matrix - 05.03.2021'!AF80</f>
        <v>55.19</v>
      </c>
      <c r="N458" s="370"/>
      <c r="O458" s="370"/>
      <c r="P458" s="370"/>
      <c r="Q458" s="369">
        <f>'CAN Price Matrix - 05.03.2021'!AL80</f>
        <v>55.52</v>
      </c>
      <c r="R458" s="358"/>
    </row>
    <row r="459" spans="1:18" x14ac:dyDescent="0.25">
      <c r="A459" s="355" t="s">
        <v>193</v>
      </c>
      <c r="B459" s="365" t="s">
        <v>12</v>
      </c>
      <c r="C459" s="366">
        <f t="shared" si="41"/>
        <v>32.380000000000003</v>
      </c>
      <c r="D459" s="358"/>
      <c r="E459" s="362"/>
      <c r="F459" s="367">
        <f>'U.S. 2020 Pricing - 05.03.2021'!AE81</f>
        <v>32.380000000000003</v>
      </c>
      <c r="G459" s="368"/>
      <c r="H459" s="368"/>
      <c r="I459" s="368"/>
      <c r="J459" s="367">
        <f>'U.S. 2020 Pricing - 05.03.2021'!AK81</f>
        <v>32.630000000000003</v>
      </c>
      <c r="K459" s="358"/>
      <c r="L459" s="362"/>
      <c r="M459" s="369">
        <f>'CAN Price Matrix - 05.03.2021'!AF81</f>
        <v>43.23</v>
      </c>
      <c r="N459" s="370"/>
      <c r="O459" s="370"/>
      <c r="P459" s="370"/>
      <c r="Q459" s="369">
        <f>'CAN Price Matrix - 05.03.2021'!AL81</f>
        <v>43.56</v>
      </c>
      <c r="R459" s="358"/>
    </row>
    <row r="460" spans="1:18" x14ac:dyDescent="0.25">
      <c r="A460" s="355" t="s">
        <v>243</v>
      </c>
      <c r="B460" s="365" t="s">
        <v>14</v>
      </c>
      <c r="C460" s="366">
        <f t="shared" si="41"/>
        <v>30.91</v>
      </c>
      <c r="D460" s="358"/>
      <c r="E460" s="362"/>
      <c r="F460" s="367">
        <f>'U.S. 2020 Pricing - 05.03.2021'!AE82</f>
        <v>30.91</v>
      </c>
      <c r="G460" s="368"/>
      <c r="H460" s="368"/>
      <c r="I460" s="368"/>
      <c r="J460" s="367">
        <f>'U.S. 2020 Pricing - 05.03.2021'!AK82</f>
        <v>31.16</v>
      </c>
      <c r="K460" s="358"/>
      <c r="L460" s="362"/>
      <c r="M460" s="369">
        <f>'CAN Price Matrix - 05.03.2021'!AF82</f>
        <v>41.45</v>
      </c>
      <c r="N460" s="370"/>
      <c r="O460" s="370"/>
      <c r="P460" s="370"/>
      <c r="Q460" s="369">
        <f>'CAN Price Matrix - 05.03.2021'!AL82</f>
        <v>41.78</v>
      </c>
      <c r="R460" s="358"/>
    </row>
    <row r="461" spans="1:18" x14ac:dyDescent="0.25">
      <c r="A461" s="355" t="s">
        <v>244</v>
      </c>
      <c r="B461" s="365" t="s">
        <v>15</v>
      </c>
      <c r="C461" s="366">
        <f t="shared" si="41"/>
        <v>0</v>
      </c>
      <c r="D461" s="358"/>
      <c r="E461" s="362"/>
      <c r="F461" s="367">
        <f>'U.S. 2020 Pricing - 05.03.2021'!AE83</f>
        <v>0</v>
      </c>
      <c r="G461" s="368"/>
      <c r="H461" s="368"/>
      <c r="I461" s="368"/>
      <c r="J461" s="367">
        <f>'U.S. 2020 Pricing - 05.03.2021'!AK83</f>
        <v>0</v>
      </c>
      <c r="K461" s="358"/>
      <c r="L461" s="362"/>
      <c r="M461" s="369">
        <f>'CAN Price Matrix - 05.03.2021'!AF83</f>
        <v>0</v>
      </c>
      <c r="N461" s="370"/>
      <c r="O461" s="370"/>
      <c r="P461" s="370"/>
      <c r="Q461" s="369">
        <f>'CAN Price Matrix - 05.03.2021'!AL83</f>
        <v>0</v>
      </c>
      <c r="R461" s="358"/>
    </row>
    <row r="462" spans="1:18" x14ac:dyDescent="0.25">
      <c r="A462" s="355" t="s">
        <v>665</v>
      </c>
      <c r="B462" s="365" t="s">
        <v>16</v>
      </c>
      <c r="C462" s="366">
        <f t="shared" si="41"/>
        <v>0</v>
      </c>
      <c r="D462" s="358"/>
      <c r="E462" s="362"/>
      <c r="F462" s="367">
        <f>'U.S. 2020 Pricing - 05.03.2021'!AE84</f>
        <v>0</v>
      </c>
      <c r="G462" s="368"/>
      <c r="H462" s="368"/>
      <c r="I462" s="368"/>
      <c r="J462" s="367">
        <f>'U.S. 2020 Pricing - 05.03.2021'!AK84</f>
        <v>0</v>
      </c>
      <c r="K462" s="358"/>
      <c r="L462" s="362"/>
      <c r="M462" s="369">
        <f>'CAN Price Matrix - 05.03.2021'!AF84</f>
        <v>0</v>
      </c>
      <c r="N462" s="370"/>
      <c r="O462" s="370"/>
      <c r="P462" s="370"/>
      <c r="Q462" s="369">
        <f>'CAN Price Matrix - 05.03.2021'!AL84</f>
        <v>0</v>
      </c>
      <c r="R462" s="358"/>
    </row>
    <row r="463" spans="1:18" x14ac:dyDescent="0.25">
      <c r="A463" s="355" t="s">
        <v>666</v>
      </c>
      <c r="B463" s="365" t="s">
        <v>17</v>
      </c>
      <c r="C463" s="366">
        <f t="shared" si="41"/>
        <v>0</v>
      </c>
      <c r="D463" s="358"/>
      <c r="E463" s="362"/>
      <c r="F463" s="367">
        <f>'U.S. 2020 Pricing - 05.03.2021'!AE85</f>
        <v>0</v>
      </c>
      <c r="G463" s="368"/>
      <c r="H463" s="368"/>
      <c r="I463" s="368"/>
      <c r="J463" s="367">
        <f>'U.S. 2020 Pricing - 05.03.2021'!AK85</f>
        <v>0</v>
      </c>
      <c r="K463" s="358"/>
      <c r="L463" s="362"/>
      <c r="M463" s="369">
        <f>'CAN Price Matrix - 05.03.2021'!AF85</f>
        <v>0</v>
      </c>
      <c r="N463" s="370"/>
      <c r="O463" s="370"/>
      <c r="P463" s="370"/>
      <c r="Q463" s="369">
        <f>'CAN Price Matrix - 05.03.2021'!AL85</f>
        <v>0</v>
      </c>
      <c r="R463" s="358"/>
    </row>
    <row r="464" spans="1:18" x14ac:dyDescent="0.25">
      <c r="A464" s="355" t="s">
        <v>667</v>
      </c>
      <c r="B464" s="365" t="s">
        <v>18</v>
      </c>
      <c r="C464" s="366">
        <f t="shared" si="41"/>
        <v>0</v>
      </c>
      <c r="D464" s="358"/>
      <c r="E464" s="362"/>
      <c r="F464" s="367">
        <f>'U.S. 2020 Pricing - 05.03.2021'!AE86</f>
        <v>0</v>
      </c>
      <c r="G464" s="368"/>
      <c r="H464" s="368"/>
      <c r="I464" s="368"/>
      <c r="J464" s="367">
        <f>'U.S. 2020 Pricing - 05.03.2021'!AK86</f>
        <v>0</v>
      </c>
      <c r="K464" s="358"/>
      <c r="L464" s="362"/>
      <c r="M464" s="369">
        <f>'CAN Price Matrix - 05.03.2021'!AF86</f>
        <v>0</v>
      </c>
      <c r="N464" s="370"/>
      <c r="O464" s="370"/>
      <c r="P464" s="370"/>
      <c r="Q464" s="369">
        <f>'CAN Price Matrix - 05.03.2021'!AL86</f>
        <v>0</v>
      </c>
      <c r="R464" s="358"/>
    </row>
    <row r="465" spans="1:18" ht="17.25" x14ac:dyDescent="0.25">
      <c r="A465" s="355"/>
      <c r="B465" s="331" t="s">
        <v>22</v>
      </c>
      <c r="C465" s="332" t="s">
        <v>23</v>
      </c>
      <c r="D465" s="358"/>
      <c r="E465" s="362"/>
      <c r="F465" s="362"/>
      <c r="G465" s="362"/>
      <c r="H465" s="362"/>
      <c r="I465" s="362"/>
      <c r="J465" s="363"/>
      <c r="K465" s="358"/>
      <c r="L465" s="362"/>
      <c r="M465" s="372"/>
      <c r="N465" s="372"/>
      <c r="O465" s="372"/>
      <c r="P465" s="372"/>
      <c r="Q465" s="364"/>
      <c r="R465" s="358"/>
    </row>
    <row r="466" spans="1:18" x14ac:dyDescent="0.25">
      <c r="A466" s="355" t="s">
        <v>238</v>
      </c>
      <c r="B466" s="365" t="s">
        <v>596</v>
      </c>
      <c r="C466" s="366">
        <f>IF(J456="-","",IF($C$1=$T$1,(J456*$C$2),IF($C$1=$T$2,(Q456*$C$2))))</f>
        <v>107.93</v>
      </c>
      <c r="D466" s="358"/>
      <c r="E466" s="362"/>
      <c r="F466" s="362"/>
      <c r="G466" s="362"/>
      <c r="H466" s="362"/>
      <c r="I466" s="362"/>
      <c r="J466" s="368"/>
      <c r="K466" s="358"/>
      <c r="L466" s="362"/>
      <c r="M466" s="372"/>
      <c r="N466" s="372"/>
      <c r="O466" s="372"/>
      <c r="P466" s="372"/>
      <c r="Q466" s="370"/>
      <c r="R466" s="358"/>
    </row>
    <row r="467" spans="1:18" x14ac:dyDescent="0.25">
      <c r="A467" s="355" t="s">
        <v>239</v>
      </c>
      <c r="B467" s="365" t="s">
        <v>597</v>
      </c>
      <c r="C467" s="366">
        <f t="shared" ref="C467:C473" si="42">IF(J457="-","",IF($C$1=$T$1,(J457*$C$2),IF($C$1=$T$2,(Q457*$C$2))))</f>
        <v>57.72</v>
      </c>
      <c r="D467" s="358"/>
      <c r="E467" s="362"/>
      <c r="F467" s="362"/>
      <c r="G467" s="362"/>
      <c r="H467" s="362"/>
      <c r="I467" s="362"/>
      <c r="J467" s="368"/>
      <c r="K467" s="358"/>
      <c r="L467" s="362"/>
      <c r="M467" s="372"/>
      <c r="N467" s="372"/>
      <c r="O467" s="372"/>
      <c r="P467" s="372"/>
      <c r="Q467" s="370"/>
      <c r="R467" s="358"/>
    </row>
    <row r="468" spans="1:18" x14ac:dyDescent="0.25">
      <c r="A468" s="355" t="s">
        <v>240</v>
      </c>
      <c r="B468" s="365" t="s">
        <v>44</v>
      </c>
      <c r="C468" s="366">
        <f t="shared" si="42"/>
        <v>41.29</v>
      </c>
      <c r="D468" s="358"/>
      <c r="E468" s="362"/>
      <c r="F468" s="362"/>
      <c r="G468" s="362"/>
      <c r="H468" s="362"/>
      <c r="I468" s="362"/>
      <c r="J468" s="368"/>
      <c r="K468" s="358"/>
      <c r="L468" s="362"/>
      <c r="M468" s="372"/>
      <c r="N468" s="372"/>
      <c r="O468" s="372"/>
      <c r="P468" s="372"/>
      <c r="Q468" s="370"/>
      <c r="R468" s="358"/>
    </row>
    <row r="469" spans="1:18" x14ac:dyDescent="0.25">
      <c r="A469" s="355" t="s">
        <v>241</v>
      </c>
      <c r="B469" s="365" t="s">
        <v>12</v>
      </c>
      <c r="C469" s="366">
        <f t="shared" si="42"/>
        <v>32.630000000000003</v>
      </c>
      <c r="D469" s="358"/>
      <c r="E469" s="362"/>
      <c r="F469" s="362"/>
      <c r="G469" s="362"/>
      <c r="H469" s="362"/>
      <c r="I469" s="362"/>
      <c r="J469" s="368"/>
      <c r="K469" s="358"/>
      <c r="L469" s="362"/>
      <c r="M469" s="372"/>
      <c r="N469" s="372"/>
      <c r="O469" s="372"/>
      <c r="P469" s="372"/>
      <c r="Q469" s="370"/>
      <c r="R469" s="358"/>
    </row>
    <row r="470" spans="1:18" x14ac:dyDescent="0.25">
      <c r="A470" s="355" t="s">
        <v>245</v>
      </c>
      <c r="B470" s="365" t="s">
        <v>14</v>
      </c>
      <c r="C470" s="366">
        <f>IF(J460="-","",IF($C$1=$T$1,(J460*$C$2),IF($C$1=$T$2,(Q460*$C$2))))</f>
        <v>31.16</v>
      </c>
      <c r="D470" s="358"/>
      <c r="E470" s="362"/>
      <c r="F470" s="362"/>
      <c r="G470" s="362"/>
      <c r="H470" s="362"/>
      <c r="I470" s="362"/>
      <c r="J470" s="368"/>
      <c r="K470" s="358"/>
      <c r="L470" s="362"/>
      <c r="M470" s="372"/>
      <c r="N470" s="372"/>
      <c r="O470" s="372"/>
      <c r="P470" s="372"/>
      <c r="Q470" s="370"/>
      <c r="R470" s="358"/>
    </row>
    <row r="471" spans="1:18" x14ac:dyDescent="0.25">
      <c r="A471" s="355" t="s">
        <v>246</v>
      </c>
      <c r="B471" s="365" t="s">
        <v>15</v>
      </c>
      <c r="C471" s="366">
        <f t="shared" si="42"/>
        <v>0</v>
      </c>
      <c r="D471" s="358"/>
      <c r="E471" s="362"/>
      <c r="F471" s="362"/>
      <c r="G471" s="362"/>
      <c r="H471" s="362"/>
      <c r="I471" s="362"/>
      <c r="J471" s="368"/>
      <c r="K471" s="358"/>
      <c r="L471" s="362"/>
      <c r="M471" s="372"/>
      <c r="N471" s="372"/>
      <c r="O471" s="372"/>
      <c r="P471" s="372"/>
      <c r="Q471" s="370"/>
      <c r="R471" s="358"/>
    </row>
    <row r="472" spans="1:18" x14ac:dyDescent="0.25">
      <c r="A472" s="355" t="s">
        <v>668</v>
      </c>
      <c r="B472" s="365" t="s">
        <v>16</v>
      </c>
      <c r="C472" s="366">
        <f t="shared" si="42"/>
        <v>0</v>
      </c>
      <c r="D472" s="358"/>
      <c r="E472" s="362"/>
      <c r="F472" s="362"/>
      <c r="G472" s="362"/>
      <c r="H472" s="362"/>
      <c r="I472" s="362"/>
      <c r="J472" s="368"/>
      <c r="K472" s="358"/>
      <c r="L472" s="362"/>
      <c r="M472" s="372"/>
      <c r="N472" s="372"/>
      <c r="O472" s="372"/>
      <c r="P472" s="372"/>
      <c r="Q472" s="370"/>
      <c r="R472" s="358"/>
    </row>
    <row r="473" spans="1:18" x14ac:dyDescent="0.25">
      <c r="A473" s="355" t="s">
        <v>669</v>
      </c>
      <c r="B473" s="365" t="s">
        <v>17</v>
      </c>
      <c r="C473" s="366">
        <f t="shared" si="42"/>
        <v>0</v>
      </c>
      <c r="D473" s="358"/>
      <c r="E473" s="362"/>
      <c r="F473" s="362"/>
      <c r="G473" s="362"/>
      <c r="H473" s="362"/>
      <c r="I473" s="362"/>
      <c r="J473" s="368"/>
      <c r="K473" s="358"/>
      <c r="L473" s="362"/>
      <c r="M473" s="372"/>
      <c r="N473" s="372"/>
      <c r="O473" s="372"/>
      <c r="P473" s="372"/>
      <c r="Q473" s="370"/>
      <c r="R473" s="358"/>
    </row>
    <row r="474" spans="1:18" x14ac:dyDescent="0.25">
      <c r="A474" s="355" t="s">
        <v>670</v>
      </c>
      <c r="B474" s="365" t="s">
        <v>18</v>
      </c>
      <c r="C474" s="366">
        <f>IF(J464="-","",IF($C$1=$T$1,(J464*$C$2),IF($C$1=$T$2,(Q464*$C$2))))</f>
        <v>0</v>
      </c>
      <c r="D474" s="358"/>
      <c r="E474" s="362"/>
      <c r="F474" s="362"/>
      <c r="G474" s="362"/>
      <c r="H474" s="362"/>
      <c r="I474" s="362"/>
      <c r="J474" s="368"/>
      <c r="K474" s="358"/>
      <c r="L474" s="362"/>
      <c r="M474" s="372"/>
      <c r="N474" s="372"/>
      <c r="O474" s="372"/>
      <c r="P474" s="372"/>
      <c r="Q474" s="370"/>
      <c r="R474" s="358"/>
    </row>
    <row r="475" spans="1:18" ht="15.75" x14ac:dyDescent="0.25">
      <c r="A475" s="355"/>
      <c r="B475" s="373"/>
      <c r="C475" s="357"/>
      <c r="D475" s="358"/>
      <c r="E475" s="356"/>
      <c r="F475" s="357" t="s">
        <v>593</v>
      </c>
      <c r="G475" s="357"/>
      <c r="H475" s="357"/>
      <c r="I475" s="357"/>
      <c r="J475" s="357"/>
      <c r="K475" s="358"/>
      <c r="L475" s="356"/>
      <c r="M475" s="359" t="s">
        <v>593</v>
      </c>
      <c r="N475" s="359"/>
      <c r="O475" s="359"/>
      <c r="P475" s="359"/>
      <c r="Q475" s="359"/>
      <c r="R475" s="358"/>
    </row>
    <row r="476" spans="1:18" ht="15.75" x14ac:dyDescent="0.25">
      <c r="A476" s="355"/>
      <c r="B476" s="371"/>
      <c r="C476" s="360"/>
      <c r="D476" s="358"/>
      <c r="E476" s="356"/>
      <c r="F476" s="360" t="s">
        <v>34</v>
      </c>
      <c r="G476" s="360"/>
      <c r="H476" s="360"/>
      <c r="I476" s="360"/>
      <c r="J476" s="360"/>
      <c r="K476" s="358"/>
      <c r="L476" s="356"/>
      <c r="M476" s="361" t="s">
        <v>34</v>
      </c>
      <c r="N476" s="361"/>
      <c r="O476" s="361"/>
      <c r="P476" s="361"/>
      <c r="Q476" s="361"/>
      <c r="R476" s="358"/>
    </row>
    <row r="477" spans="1:18" ht="17.25" x14ac:dyDescent="0.25">
      <c r="A477" s="355"/>
      <c r="B477" s="331" t="s">
        <v>22</v>
      </c>
      <c r="C477" s="332" t="s">
        <v>23</v>
      </c>
      <c r="D477" s="358"/>
      <c r="E477" s="362"/>
      <c r="F477" s="332" t="s">
        <v>23</v>
      </c>
      <c r="G477" s="363"/>
      <c r="H477" s="363"/>
      <c r="I477" s="363"/>
      <c r="J477" s="363"/>
      <c r="K477" s="358"/>
      <c r="L477" s="362"/>
      <c r="M477" s="334" t="s">
        <v>23</v>
      </c>
      <c r="N477" s="364"/>
      <c r="O477" s="364"/>
      <c r="P477" s="364"/>
      <c r="Q477" s="364"/>
      <c r="R477" s="358"/>
    </row>
    <row r="478" spans="1:18" x14ac:dyDescent="0.25">
      <c r="A478" s="355" t="s">
        <v>400</v>
      </c>
      <c r="B478" s="365" t="s">
        <v>596</v>
      </c>
      <c r="C478" s="366">
        <f t="shared" ref="C478:C486" si="43">IF(F478="-","",IF($C$1=$T$1,(F478*$C$2),IF($C$1=$T$2,(M478*$C$2))))</f>
        <v>112.26</v>
      </c>
      <c r="D478" s="358"/>
      <c r="E478" s="362"/>
      <c r="F478" s="367">
        <f>'U.S. 2020 Pricing - 05.03.2021'!AE96</f>
        <v>112.26</v>
      </c>
      <c r="G478" s="368"/>
      <c r="H478" s="368"/>
      <c r="I478" s="368"/>
      <c r="J478" s="368"/>
      <c r="K478" s="358"/>
      <c r="L478" s="362"/>
      <c r="M478" s="369">
        <f>'CAN Price Matrix - 05.03.2021'!$AF96</f>
        <v>151.54</v>
      </c>
      <c r="N478" s="370"/>
      <c r="O478" s="370"/>
      <c r="P478" s="370"/>
      <c r="Q478" s="370"/>
      <c r="R478" s="358"/>
    </row>
    <row r="479" spans="1:18" x14ac:dyDescent="0.25">
      <c r="A479" s="355" t="s">
        <v>401</v>
      </c>
      <c r="B479" s="365" t="s">
        <v>597</v>
      </c>
      <c r="C479" s="366">
        <f t="shared" si="43"/>
        <v>59.77</v>
      </c>
      <c r="D479" s="358"/>
      <c r="E479" s="362"/>
      <c r="F479" s="367">
        <f>'U.S. 2020 Pricing - 05.03.2021'!AE97</f>
        <v>59.77</v>
      </c>
      <c r="G479" s="368"/>
      <c r="H479" s="368"/>
      <c r="I479" s="368"/>
      <c r="J479" s="368"/>
      <c r="K479" s="358"/>
      <c r="L479" s="362"/>
      <c r="M479" s="369">
        <f>'CAN Price Matrix - 05.03.2021'!$AF97</f>
        <v>80.25</v>
      </c>
      <c r="N479" s="370"/>
      <c r="O479" s="370"/>
      <c r="P479" s="370"/>
      <c r="Q479" s="370"/>
      <c r="R479" s="358"/>
    </row>
    <row r="480" spans="1:18" x14ac:dyDescent="0.25">
      <c r="A480" s="355" t="s">
        <v>402</v>
      </c>
      <c r="B480" s="365" t="s">
        <v>44</v>
      </c>
      <c r="C480" s="366">
        <f t="shared" si="43"/>
        <v>42.38</v>
      </c>
      <c r="D480" s="358"/>
      <c r="E480" s="362"/>
      <c r="F480" s="367">
        <f>'U.S. 2020 Pricing - 05.03.2021'!AE98</f>
        <v>42.38</v>
      </c>
      <c r="G480" s="368"/>
      <c r="H480" s="368"/>
      <c r="I480" s="368"/>
      <c r="J480" s="368"/>
      <c r="K480" s="358"/>
      <c r="L480" s="362"/>
      <c r="M480" s="369">
        <f>'CAN Price Matrix - 05.03.2021'!$AF98</f>
        <v>55.56</v>
      </c>
      <c r="N480" s="370"/>
      <c r="O480" s="370"/>
      <c r="P480" s="370"/>
      <c r="Q480" s="370"/>
      <c r="R480" s="358"/>
    </row>
    <row r="481" spans="1:18" x14ac:dyDescent="0.25">
      <c r="A481" s="355" t="s">
        <v>403</v>
      </c>
      <c r="B481" s="365" t="s">
        <v>12</v>
      </c>
      <c r="C481" s="366">
        <f t="shared" si="43"/>
        <v>34.03</v>
      </c>
      <c r="D481" s="358"/>
      <c r="E481" s="362"/>
      <c r="F481" s="367">
        <f>'U.S. 2020 Pricing - 05.03.2021'!AE99</f>
        <v>34.03</v>
      </c>
      <c r="G481" s="368"/>
      <c r="H481" s="368"/>
      <c r="I481" s="368"/>
      <c r="J481" s="368"/>
      <c r="K481" s="358"/>
      <c r="L481" s="362"/>
      <c r="M481" s="369">
        <f>'CAN Price Matrix - 05.03.2021'!$AF99</f>
        <v>45.44</v>
      </c>
      <c r="N481" s="370"/>
      <c r="O481" s="370"/>
      <c r="P481" s="370"/>
      <c r="Q481" s="370"/>
      <c r="R481" s="358"/>
    </row>
    <row r="482" spans="1:18" x14ac:dyDescent="0.25">
      <c r="A482" s="355" t="s">
        <v>682</v>
      </c>
      <c r="B482" s="365" t="s">
        <v>14</v>
      </c>
      <c r="C482" s="366">
        <f t="shared" si="43"/>
        <v>32.5</v>
      </c>
      <c r="D482" s="358"/>
      <c r="E482" s="362"/>
      <c r="F482" s="367">
        <f>'U.S. 2020 Pricing - 05.03.2021'!AE100</f>
        <v>32.5</v>
      </c>
      <c r="G482" s="368"/>
      <c r="H482" s="368"/>
      <c r="I482" s="368"/>
      <c r="J482" s="368"/>
      <c r="K482" s="358"/>
      <c r="L482" s="362"/>
      <c r="M482" s="369">
        <f>'CAN Price Matrix - 05.03.2021'!$AF100</f>
        <v>43.57</v>
      </c>
      <c r="N482" s="370"/>
      <c r="O482" s="370"/>
      <c r="P482" s="370"/>
      <c r="Q482" s="370"/>
      <c r="R482" s="358"/>
    </row>
    <row r="483" spans="1:18" x14ac:dyDescent="0.25">
      <c r="A483" s="355" t="s">
        <v>683</v>
      </c>
      <c r="B483" s="365" t="s">
        <v>15</v>
      </c>
      <c r="C483" s="366">
        <f t="shared" si="43"/>
        <v>0</v>
      </c>
      <c r="D483" s="358"/>
      <c r="E483" s="362"/>
      <c r="F483" s="367">
        <f>'U.S. 2020 Pricing - 05.03.2021'!AE101</f>
        <v>0</v>
      </c>
      <c r="G483" s="368"/>
      <c r="H483" s="368"/>
      <c r="I483" s="368"/>
      <c r="J483" s="368"/>
      <c r="K483" s="358"/>
      <c r="L483" s="362"/>
      <c r="M483" s="369">
        <f>'CAN Price Matrix - 05.03.2021'!$AF101</f>
        <v>0</v>
      </c>
      <c r="N483" s="370"/>
      <c r="O483" s="370"/>
      <c r="P483" s="370"/>
      <c r="Q483" s="370"/>
      <c r="R483" s="358"/>
    </row>
    <row r="484" spans="1:18" x14ac:dyDescent="0.25">
      <c r="A484" s="355" t="s">
        <v>684</v>
      </c>
      <c r="B484" s="365" t="s">
        <v>16</v>
      </c>
      <c r="C484" s="366">
        <f t="shared" si="43"/>
        <v>0</v>
      </c>
      <c r="D484" s="358"/>
      <c r="E484" s="362"/>
      <c r="F484" s="367">
        <f>'U.S. 2020 Pricing - 05.03.2021'!AE102</f>
        <v>0</v>
      </c>
      <c r="G484" s="368"/>
      <c r="H484" s="368"/>
      <c r="I484" s="368"/>
      <c r="J484" s="368"/>
      <c r="K484" s="358"/>
      <c r="L484" s="362"/>
      <c r="M484" s="369">
        <f>'CAN Price Matrix - 05.03.2021'!$AF102</f>
        <v>0</v>
      </c>
      <c r="N484" s="370"/>
      <c r="O484" s="370"/>
      <c r="P484" s="370"/>
      <c r="Q484" s="370"/>
      <c r="R484" s="358"/>
    </row>
    <row r="485" spans="1:18" x14ac:dyDescent="0.25">
      <c r="A485" s="355" t="s">
        <v>685</v>
      </c>
      <c r="B485" s="365" t="s">
        <v>17</v>
      </c>
      <c r="C485" s="366">
        <f t="shared" si="43"/>
        <v>0</v>
      </c>
      <c r="D485" s="358"/>
      <c r="E485" s="362"/>
      <c r="F485" s="367">
        <f>'U.S. 2020 Pricing - 05.03.2021'!AE103</f>
        <v>0</v>
      </c>
      <c r="G485" s="368"/>
      <c r="H485" s="368"/>
      <c r="I485" s="368"/>
      <c r="J485" s="368"/>
      <c r="K485" s="358"/>
      <c r="L485" s="362"/>
      <c r="M485" s="369">
        <f>'CAN Price Matrix - 05.03.2021'!$AF103</f>
        <v>0</v>
      </c>
      <c r="N485" s="370"/>
      <c r="O485" s="370"/>
      <c r="P485" s="370"/>
      <c r="Q485" s="370"/>
      <c r="R485" s="358"/>
    </row>
    <row r="486" spans="1:18" x14ac:dyDescent="0.25">
      <c r="A486" s="355" t="s">
        <v>686</v>
      </c>
      <c r="B486" s="365" t="s">
        <v>18</v>
      </c>
      <c r="C486" s="366">
        <f t="shared" si="43"/>
        <v>0</v>
      </c>
      <c r="D486" s="358"/>
      <c r="E486" s="362"/>
      <c r="F486" s="367">
        <f>'U.S. 2020 Pricing - 05.03.2021'!AE104</f>
        <v>0</v>
      </c>
      <c r="G486" s="368"/>
      <c r="H486" s="368"/>
      <c r="I486" s="368"/>
      <c r="J486" s="368"/>
      <c r="K486" s="358"/>
      <c r="L486" s="362"/>
      <c r="M486" s="369">
        <f>'CAN Price Matrix - 05.03.2021'!$AF104</f>
        <v>0</v>
      </c>
      <c r="N486" s="370"/>
      <c r="O486" s="370"/>
      <c r="P486" s="370"/>
      <c r="Q486" s="370"/>
      <c r="R486" s="358"/>
    </row>
    <row r="487" spans="1:18" ht="15.75" x14ac:dyDescent="0.25">
      <c r="A487" s="355"/>
      <c r="B487" s="373"/>
      <c r="C487" s="357"/>
      <c r="D487" s="358"/>
      <c r="E487" s="356"/>
      <c r="F487" s="357" t="s">
        <v>591</v>
      </c>
      <c r="G487" s="357"/>
      <c r="H487" s="357"/>
      <c r="I487" s="357"/>
      <c r="J487" s="357" t="s">
        <v>764</v>
      </c>
      <c r="K487" s="358"/>
      <c r="L487" s="356"/>
      <c r="M487" s="359" t="s">
        <v>591</v>
      </c>
      <c r="N487" s="359"/>
      <c r="O487" s="359"/>
      <c r="P487" s="359"/>
      <c r="Q487" s="359" t="s">
        <v>1000</v>
      </c>
      <c r="R487" s="358"/>
    </row>
    <row r="488" spans="1:18" ht="15.75" x14ac:dyDescent="0.25">
      <c r="A488" s="355"/>
      <c r="B488" s="371"/>
      <c r="C488" s="360"/>
      <c r="D488" s="358"/>
      <c r="E488" s="356"/>
      <c r="F488" s="360" t="s">
        <v>34</v>
      </c>
      <c r="G488" s="360"/>
      <c r="H488" s="360"/>
      <c r="I488" s="360"/>
      <c r="J488" s="360" t="s">
        <v>34</v>
      </c>
      <c r="K488" s="358"/>
      <c r="L488" s="356"/>
      <c r="M488" s="361" t="s">
        <v>34</v>
      </c>
      <c r="N488" s="361"/>
      <c r="O488" s="361"/>
      <c r="P488" s="361"/>
      <c r="Q488" s="361" t="s">
        <v>34</v>
      </c>
      <c r="R488" s="358"/>
    </row>
    <row r="489" spans="1:18" ht="17.25" x14ac:dyDescent="0.25">
      <c r="A489" s="355"/>
      <c r="B489" s="331" t="s">
        <v>22</v>
      </c>
      <c r="C489" s="332" t="s">
        <v>23</v>
      </c>
      <c r="D489" s="358"/>
      <c r="E489" s="362"/>
      <c r="F489" s="332" t="s">
        <v>23</v>
      </c>
      <c r="G489" s="363"/>
      <c r="H489" s="363"/>
      <c r="I489" s="363"/>
      <c r="J489" s="332" t="s">
        <v>23</v>
      </c>
      <c r="K489" s="358"/>
      <c r="L489" s="362"/>
      <c r="M489" s="334" t="s">
        <v>23</v>
      </c>
      <c r="N489" s="364"/>
      <c r="O489" s="364"/>
      <c r="P489" s="364"/>
      <c r="Q489" s="334" t="s">
        <v>23</v>
      </c>
      <c r="R489" s="358"/>
    </row>
    <row r="490" spans="1:18" x14ac:dyDescent="0.25">
      <c r="A490" s="355" t="s">
        <v>194</v>
      </c>
      <c r="B490" s="365" t="s">
        <v>596</v>
      </c>
      <c r="C490" s="366">
        <f t="shared" ref="C490:C498" si="44">IF(F490="-","",IF($C$1=$T$1,(F490*$C$2),IF($C$1=$T$2,(M490*$C$2))))</f>
        <v>112.26</v>
      </c>
      <c r="D490" s="358"/>
      <c r="E490" s="362"/>
      <c r="F490" s="367">
        <f>'U.S. 2020 Pricing - 05.03.2021'!AE114</f>
        <v>112.26</v>
      </c>
      <c r="G490" s="368"/>
      <c r="H490" s="368"/>
      <c r="I490" s="368"/>
      <c r="J490" s="367">
        <f>'U.S. 2020 Pricing - 05.03.2021'!AK114</f>
        <v>112.51</v>
      </c>
      <c r="K490" s="358"/>
      <c r="L490" s="362"/>
      <c r="M490" s="369">
        <f>'CAN Price Matrix - 05.03.2021'!AF114</f>
        <v>151.54</v>
      </c>
      <c r="N490" s="370"/>
      <c r="O490" s="370"/>
      <c r="P490" s="370"/>
      <c r="Q490" s="369">
        <f>'CAN Price Matrix - 05.03.2021'!AL114</f>
        <v>151.87</v>
      </c>
      <c r="R490" s="358"/>
    </row>
    <row r="491" spans="1:18" x14ac:dyDescent="0.25">
      <c r="A491" s="355" t="s">
        <v>195</v>
      </c>
      <c r="B491" s="365" t="s">
        <v>597</v>
      </c>
      <c r="C491" s="366">
        <f t="shared" si="44"/>
        <v>59.77</v>
      </c>
      <c r="D491" s="358"/>
      <c r="E491" s="362"/>
      <c r="F491" s="367">
        <f>'U.S. 2020 Pricing - 05.03.2021'!AE115</f>
        <v>59.77</v>
      </c>
      <c r="G491" s="368"/>
      <c r="H491" s="368"/>
      <c r="I491" s="368"/>
      <c r="J491" s="367">
        <f>'U.S. 2020 Pricing - 05.03.2021'!AK115</f>
        <v>60.02</v>
      </c>
      <c r="K491" s="358"/>
      <c r="L491" s="362"/>
      <c r="M491" s="369">
        <f>'CAN Price Matrix - 05.03.2021'!AF115</f>
        <v>80.25</v>
      </c>
      <c r="N491" s="370"/>
      <c r="O491" s="370"/>
      <c r="P491" s="370"/>
      <c r="Q491" s="369">
        <f>'CAN Price Matrix - 05.03.2021'!AL115</f>
        <v>80.58</v>
      </c>
      <c r="R491" s="358"/>
    </row>
    <row r="492" spans="1:18" x14ac:dyDescent="0.25">
      <c r="A492" s="355" t="s">
        <v>196</v>
      </c>
      <c r="B492" s="365" t="s">
        <v>44</v>
      </c>
      <c r="C492" s="366">
        <f t="shared" si="44"/>
        <v>42.38</v>
      </c>
      <c r="D492" s="358"/>
      <c r="E492" s="362"/>
      <c r="F492" s="367">
        <f>'U.S. 2020 Pricing - 05.03.2021'!AE116</f>
        <v>42.38</v>
      </c>
      <c r="G492" s="368"/>
      <c r="H492" s="368"/>
      <c r="I492" s="368"/>
      <c r="J492" s="367">
        <f>'U.S. 2020 Pricing - 05.03.2021'!AK116</f>
        <v>42.63</v>
      </c>
      <c r="K492" s="358"/>
      <c r="L492" s="362"/>
      <c r="M492" s="369">
        <f>'CAN Price Matrix - 05.03.2021'!AF116</f>
        <v>55.56</v>
      </c>
      <c r="N492" s="370"/>
      <c r="O492" s="370"/>
      <c r="P492" s="370"/>
      <c r="Q492" s="369">
        <f>'CAN Price Matrix - 05.03.2021'!AL116</f>
        <v>55.89</v>
      </c>
      <c r="R492" s="358"/>
    </row>
    <row r="493" spans="1:18" x14ac:dyDescent="0.25">
      <c r="A493" s="355" t="s">
        <v>197</v>
      </c>
      <c r="B493" s="365" t="s">
        <v>12</v>
      </c>
      <c r="C493" s="366">
        <f t="shared" si="44"/>
        <v>34.03</v>
      </c>
      <c r="D493" s="358"/>
      <c r="E493" s="362"/>
      <c r="F493" s="367">
        <f>'U.S. 2020 Pricing - 05.03.2021'!AE117</f>
        <v>34.03</v>
      </c>
      <c r="G493" s="368"/>
      <c r="H493" s="368"/>
      <c r="I493" s="368"/>
      <c r="J493" s="367">
        <f>'U.S. 2020 Pricing - 05.03.2021'!AK117</f>
        <v>34.28</v>
      </c>
      <c r="K493" s="358"/>
      <c r="L493" s="362"/>
      <c r="M493" s="369">
        <f>'CAN Price Matrix - 05.03.2021'!AF117</f>
        <v>45.44</v>
      </c>
      <c r="N493" s="370"/>
      <c r="O493" s="370"/>
      <c r="P493" s="370"/>
      <c r="Q493" s="369">
        <f>'CAN Price Matrix - 05.03.2021'!AL117</f>
        <v>45.77</v>
      </c>
      <c r="R493" s="358"/>
    </row>
    <row r="494" spans="1:18" x14ac:dyDescent="0.25">
      <c r="A494" s="355" t="s">
        <v>236</v>
      </c>
      <c r="B494" s="365" t="s">
        <v>14</v>
      </c>
      <c r="C494" s="366">
        <f t="shared" si="44"/>
        <v>32.5</v>
      </c>
      <c r="D494" s="358"/>
      <c r="E494" s="362"/>
      <c r="F494" s="367">
        <f>'U.S. 2020 Pricing - 05.03.2021'!AE118</f>
        <v>32.5</v>
      </c>
      <c r="G494" s="368"/>
      <c r="H494" s="368"/>
      <c r="I494" s="368"/>
      <c r="J494" s="367">
        <f>'U.S. 2020 Pricing - 05.03.2021'!AK118</f>
        <v>32.75</v>
      </c>
      <c r="K494" s="358"/>
      <c r="L494" s="362"/>
      <c r="M494" s="369">
        <f>'CAN Price Matrix - 05.03.2021'!AF118</f>
        <v>43.57</v>
      </c>
      <c r="N494" s="370"/>
      <c r="O494" s="370"/>
      <c r="P494" s="370"/>
      <c r="Q494" s="369">
        <f>'CAN Price Matrix - 05.03.2021'!AL118</f>
        <v>43.9</v>
      </c>
      <c r="R494" s="358"/>
    </row>
    <row r="495" spans="1:18" x14ac:dyDescent="0.25">
      <c r="A495" s="355" t="s">
        <v>237</v>
      </c>
      <c r="B495" s="365" t="s">
        <v>15</v>
      </c>
      <c r="C495" s="366">
        <f t="shared" si="44"/>
        <v>0</v>
      </c>
      <c r="D495" s="358"/>
      <c r="E495" s="362"/>
      <c r="F495" s="367">
        <f>'U.S. 2020 Pricing - 05.03.2021'!AE119</f>
        <v>0</v>
      </c>
      <c r="G495" s="368"/>
      <c r="H495" s="368"/>
      <c r="I495" s="368"/>
      <c r="J495" s="367">
        <f>'U.S. 2020 Pricing - 05.03.2021'!AK119</f>
        <v>0</v>
      </c>
      <c r="K495" s="358"/>
      <c r="L495" s="362"/>
      <c r="M495" s="369">
        <f>'CAN Price Matrix - 05.03.2021'!AF119</f>
        <v>0</v>
      </c>
      <c r="N495" s="370"/>
      <c r="O495" s="370"/>
      <c r="P495" s="370"/>
      <c r="Q495" s="369">
        <f>'CAN Price Matrix - 05.03.2021'!AL119</f>
        <v>0</v>
      </c>
      <c r="R495" s="358"/>
    </row>
    <row r="496" spans="1:18" x14ac:dyDescent="0.25">
      <c r="A496" s="355" t="s">
        <v>671</v>
      </c>
      <c r="B496" s="365" t="s">
        <v>16</v>
      </c>
      <c r="C496" s="366">
        <f t="shared" si="44"/>
        <v>0</v>
      </c>
      <c r="D496" s="358"/>
      <c r="E496" s="362"/>
      <c r="F496" s="367">
        <f>'U.S. 2020 Pricing - 05.03.2021'!AE120</f>
        <v>0</v>
      </c>
      <c r="G496" s="368"/>
      <c r="H496" s="368"/>
      <c r="I496" s="368"/>
      <c r="J496" s="367">
        <f>'U.S. 2020 Pricing - 05.03.2021'!AK120</f>
        <v>0</v>
      </c>
      <c r="K496" s="358"/>
      <c r="L496" s="362"/>
      <c r="M496" s="369">
        <f>'CAN Price Matrix - 05.03.2021'!AF120</f>
        <v>0</v>
      </c>
      <c r="N496" s="370"/>
      <c r="O496" s="370"/>
      <c r="P496" s="370"/>
      <c r="Q496" s="369">
        <f>'CAN Price Matrix - 05.03.2021'!AL120</f>
        <v>0</v>
      </c>
      <c r="R496" s="358"/>
    </row>
    <row r="497" spans="1:18" x14ac:dyDescent="0.25">
      <c r="A497" s="355" t="s">
        <v>672</v>
      </c>
      <c r="B497" s="365" t="s">
        <v>17</v>
      </c>
      <c r="C497" s="366">
        <f t="shared" si="44"/>
        <v>0</v>
      </c>
      <c r="D497" s="358"/>
      <c r="E497" s="362"/>
      <c r="F497" s="367">
        <f>'U.S. 2020 Pricing - 05.03.2021'!AE121</f>
        <v>0</v>
      </c>
      <c r="G497" s="368"/>
      <c r="H497" s="368"/>
      <c r="I497" s="368"/>
      <c r="J497" s="367">
        <f>'U.S. 2020 Pricing - 05.03.2021'!AK121</f>
        <v>0</v>
      </c>
      <c r="K497" s="358"/>
      <c r="L497" s="362"/>
      <c r="M497" s="369">
        <f>'CAN Price Matrix - 05.03.2021'!AF121</f>
        <v>0</v>
      </c>
      <c r="N497" s="370"/>
      <c r="O497" s="370"/>
      <c r="P497" s="370"/>
      <c r="Q497" s="369">
        <f>'CAN Price Matrix - 05.03.2021'!AL121</f>
        <v>0</v>
      </c>
      <c r="R497" s="358"/>
    </row>
    <row r="498" spans="1:18" x14ac:dyDescent="0.25">
      <c r="A498" s="355" t="s">
        <v>673</v>
      </c>
      <c r="B498" s="365" t="s">
        <v>18</v>
      </c>
      <c r="C498" s="366">
        <f t="shared" si="44"/>
        <v>0</v>
      </c>
      <c r="D498" s="358"/>
      <c r="E498" s="362"/>
      <c r="F498" s="367">
        <f>'U.S. 2020 Pricing - 05.03.2021'!AE122</f>
        <v>0</v>
      </c>
      <c r="G498" s="368"/>
      <c r="H498" s="368"/>
      <c r="I498" s="368"/>
      <c r="J498" s="367">
        <f>'U.S. 2020 Pricing - 05.03.2021'!AK122</f>
        <v>0</v>
      </c>
      <c r="K498" s="358"/>
      <c r="L498" s="362"/>
      <c r="M498" s="369">
        <f>'CAN Price Matrix - 05.03.2021'!AF122</f>
        <v>0</v>
      </c>
      <c r="N498" s="370"/>
      <c r="O498" s="370"/>
      <c r="P498" s="370"/>
      <c r="Q498" s="369">
        <f>'CAN Price Matrix - 05.03.2021'!AL122</f>
        <v>0</v>
      </c>
      <c r="R498" s="358"/>
    </row>
    <row r="499" spans="1:18" ht="17.25" x14ac:dyDescent="0.25">
      <c r="A499" s="355"/>
      <c r="B499" s="331" t="s">
        <v>22</v>
      </c>
      <c r="C499" s="332" t="s">
        <v>23</v>
      </c>
      <c r="D499" s="358"/>
      <c r="E499" s="362"/>
      <c r="F499" s="362"/>
      <c r="G499" s="362"/>
      <c r="H499" s="362"/>
      <c r="I499" s="362"/>
      <c r="J499" s="363"/>
      <c r="K499" s="358"/>
      <c r="L499" s="362"/>
      <c r="M499" s="372"/>
      <c r="N499" s="372"/>
      <c r="O499" s="372"/>
      <c r="P499" s="372"/>
      <c r="Q499" s="364"/>
      <c r="R499" s="358"/>
    </row>
    <row r="500" spans="1:18" x14ac:dyDescent="0.25">
      <c r="A500" s="355" t="s">
        <v>228</v>
      </c>
      <c r="B500" s="365" t="s">
        <v>596</v>
      </c>
      <c r="C500" s="366">
        <f>IF(J490="-","",IF($C$1=$T$1,(J490*$C$2),IF($C$1=$T$2,(Q490*$C$2))))</f>
        <v>112.51</v>
      </c>
      <c r="D500" s="358"/>
      <c r="E500" s="362"/>
      <c r="F500" s="362"/>
      <c r="G500" s="362"/>
      <c r="H500" s="362"/>
      <c r="I500" s="362"/>
      <c r="J500" s="368"/>
      <c r="K500" s="358"/>
      <c r="L500" s="362"/>
      <c r="M500" s="372"/>
      <c r="N500" s="372"/>
      <c r="O500" s="372"/>
      <c r="P500" s="372"/>
      <c r="Q500" s="370"/>
      <c r="R500" s="358"/>
    </row>
    <row r="501" spans="1:18" x14ac:dyDescent="0.25">
      <c r="A501" s="355" t="s">
        <v>229</v>
      </c>
      <c r="B501" s="365" t="s">
        <v>597</v>
      </c>
      <c r="C501" s="366">
        <f t="shared" ref="C501:C507" si="45">IF(J491="-","",IF($C$1=$T$1,(J491*$C$2),IF($C$1=$T$2,(Q491*$C$2))))</f>
        <v>60.02</v>
      </c>
      <c r="D501" s="358"/>
      <c r="E501" s="362"/>
      <c r="F501" s="362"/>
      <c r="G501" s="362"/>
      <c r="H501" s="362"/>
      <c r="I501" s="362"/>
      <c r="J501" s="368"/>
      <c r="K501" s="358"/>
      <c r="L501" s="362"/>
      <c r="M501" s="372"/>
      <c r="N501" s="372"/>
      <c r="O501" s="372"/>
      <c r="P501" s="372"/>
      <c r="Q501" s="370"/>
      <c r="R501" s="358"/>
    </row>
    <row r="502" spans="1:18" x14ac:dyDescent="0.25">
      <c r="A502" s="355" t="s">
        <v>230</v>
      </c>
      <c r="B502" s="365" t="s">
        <v>44</v>
      </c>
      <c r="C502" s="366">
        <f t="shared" si="45"/>
        <v>42.63</v>
      </c>
      <c r="D502" s="358"/>
      <c r="E502" s="362"/>
      <c r="F502" s="362"/>
      <c r="G502" s="362"/>
      <c r="H502" s="362"/>
      <c r="I502" s="362"/>
      <c r="J502" s="368"/>
      <c r="K502" s="358"/>
      <c r="L502" s="362"/>
      <c r="M502" s="372"/>
      <c r="N502" s="372"/>
      <c r="O502" s="372"/>
      <c r="P502" s="372"/>
      <c r="Q502" s="370"/>
      <c r="R502" s="358"/>
    </row>
    <row r="503" spans="1:18" x14ac:dyDescent="0.25">
      <c r="A503" s="355" t="s">
        <v>231</v>
      </c>
      <c r="B503" s="365" t="s">
        <v>12</v>
      </c>
      <c r="C503" s="366">
        <f t="shared" si="45"/>
        <v>34.28</v>
      </c>
      <c r="D503" s="358"/>
      <c r="E503" s="362"/>
      <c r="F503" s="362"/>
      <c r="G503" s="362"/>
      <c r="H503" s="362"/>
      <c r="I503" s="362"/>
      <c r="J503" s="368"/>
      <c r="K503" s="358"/>
      <c r="L503" s="362"/>
      <c r="M503" s="372"/>
      <c r="N503" s="372"/>
      <c r="O503" s="372"/>
      <c r="P503" s="372"/>
      <c r="Q503" s="370"/>
      <c r="R503" s="358"/>
    </row>
    <row r="504" spans="1:18" x14ac:dyDescent="0.25">
      <c r="A504" s="355" t="s">
        <v>234</v>
      </c>
      <c r="B504" s="365" t="s">
        <v>14</v>
      </c>
      <c r="C504" s="366">
        <f>IF(J494="-","",IF($C$1=$T$1,(J494*$C$2),IF($C$1=$T$2,(Q494*$C$2))))</f>
        <v>32.75</v>
      </c>
      <c r="D504" s="358"/>
      <c r="E504" s="362"/>
      <c r="F504" s="362"/>
      <c r="G504" s="362"/>
      <c r="H504" s="362"/>
      <c r="I504" s="362"/>
      <c r="J504" s="368"/>
      <c r="K504" s="358"/>
      <c r="L504" s="362"/>
      <c r="M504" s="372"/>
      <c r="N504" s="372"/>
      <c r="O504" s="372"/>
      <c r="P504" s="372"/>
      <c r="Q504" s="370"/>
      <c r="R504" s="358"/>
    </row>
    <row r="505" spans="1:18" x14ac:dyDescent="0.25">
      <c r="A505" s="355" t="s">
        <v>235</v>
      </c>
      <c r="B505" s="365" t="s">
        <v>15</v>
      </c>
      <c r="C505" s="366">
        <f t="shared" si="45"/>
        <v>0</v>
      </c>
      <c r="D505" s="358"/>
      <c r="E505" s="362"/>
      <c r="F505" s="362"/>
      <c r="G505" s="362"/>
      <c r="H505" s="362"/>
      <c r="I505" s="362"/>
      <c r="J505" s="368"/>
      <c r="K505" s="358"/>
      <c r="L505" s="362"/>
      <c r="M505" s="372"/>
      <c r="N505" s="372"/>
      <c r="O505" s="372"/>
      <c r="P505" s="372"/>
      <c r="Q505" s="370"/>
      <c r="R505" s="358"/>
    </row>
    <row r="506" spans="1:18" x14ac:dyDescent="0.25">
      <c r="A506" s="355" t="s">
        <v>674</v>
      </c>
      <c r="B506" s="365" t="s">
        <v>16</v>
      </c>
      <c r="C506" s="366">
        <f t="shared" si="45"/>
        <v>0</v>
      </c>
      <c r="D506" s="358"/>
      <c r="E506" s="362"/>
      <c r="F506" s="362"/>
      <c r="G506" s="362"/>
      <c r="H506" s="362"/>
      <c r="I506" s="362"/>
      <c r="J506" s="368"/>
      <c r="K506" s="358"/>
      <c r="L506" s="362"/>
      <c r="M506" s="372"/>
      <c r="N506" s="372"/>
      <c r="O506" s="372"/>
      <c r="P506" s="372"/>
      <c r="Q506" s="370"/>
      <c r="R506" s="358"/>
    </row>
    <row r="507" spans="1:18" x14ac:dyDescent="0.25">
      <c r="A507" s="355" t="s">
        <v>675</v>
      </c>
      <c r="B507" s="365" t="s">
        <v>17</v>
      </c>
      <c r="C507" s="366">
        <f t="shared" si="45"/>
        <v>0</v>
      </c>
      <c r="D507" s="358"/>
      <c r="E507" s="362"/>
      <c r="F507" s="362"/>
      <c r="G507" s="362"/>
      <c r="H507" s="362"/>
      <c r="I507" s="362"/>
      <c r="J507" s="368"/>
      <c r="K507" s="358"/>
      <c r="L507" s="362"/>
      <c r="M507" s="372"/>
      <c r="N507" s="372"/>
      <c r="O507" s="372"/>
      <c r="P507" s="372"/>
      <c r="Q507" s="370"/>
      <c r="R507" s="358"/>
    </row>
    <row r="508" spans="1:18" x14ac:dyDescent="0.25">
      <c r="A508" s="355" t="s">
        <v>676</v>
      </c>
      <c r="B508" s="365" t="s">
        <v>18</v>
      </c>
      <c r="C508" s="366">
        <f>IF(J498="-","",IF($C$1=$T$1,(J498*$C$2),IF($C$1=$T$2,(Q498*$C$2))))</f>
        <v>0</v>
      </c>
      <c r="D508" s="358"/>
      <c r="E508" s="362"/>
      <c r="F508" s="362"/>
      <c r="G508" s="362"/>
      <c r="H508" s="362"/>
      <c r="I508" s="362"/>
      <c r="J508" s="368"/>
      <c r="K508" s="358"/>
      <c r="L508" s="362"/>
      <c r="M508" s="372"/>
      <c r="N508" s="372"/>
      <c r="O508" s="372"/>
      <c r="P508" s="372"/>
      <c r="Q508" s="370"/>
      <c r="R508" s="358"/>
    </row>
    <row r="509" spans="1:18" ht="15.75" thickBot="1" x14ac:dyDescent="0.3">
      <c r="A509" s="374"/>
      <c r="B509" s="375"/>
      <c r="C509" s="375"/>
      <c r="D509" s="376"/>
      <c r="E509" s="375"/>
      <c r="F509" s="375"/>
      <c r="G509" s="375"/>
      <c r="H509" s="375"/>
      <c r="I509" s="375"/>
      <c r="J509" s="375"/>
      <c r="K509" s="376"/>
      <c r="L509" s="375"/>
      <c r="M509" s="377"/>
      <c r="N509" s="377"/>
      <c r="O509" s="377"/>
      <c r="P509" s="377"/>
      <c r="Q509" s="377"/>
      <c r="R509" s="376"/>
    </row>
    <row r="511" spans="1:18" ht="36.75" thickBot="1" x14ac:dyDescent="0.3">
      <c r="A511" s="380" t="s">
        <v>687</v>
      </c>
      <c r="B511" s="380"/>
      <c r="C511" s="380"/>
      <c r="D511" s="380"/>
      <c r="E511" s="380"/>
      <c r="F511" s="380"/>
      <c r="G511" s="380"/>
      <c r="H511" s="380"/>
      <c r="I511" s="380"/>
      <c r="J511" s="380"/>
      <c r="K511" s="380"/>
      <c r="L511" s="380"/>
      <c r="M511" s="381"/>
      <c r="N511" s="381"/>
      <c r="O511" s="381"/>
      <c r="P511" s="381"/>
      <c r="Q511" s="381"/>
      <c r="R511" s="380"/>
    </row>
    <row r="512" spans="1:18" ht="18.75" x14ac:dyDescent="0.3">
      <c r="A512" s="317" t="s">
        <v>587</v>
      </c>
      <c r="B512" s="318"/>
      <c r="C512" s="318"/>
      <c r="D512" s="319"/>
      <c r="E512" s="318"/>
      <c r="F512" s="318"/>
      <c r="G512" s="318"/>
      <c r="H512" s="318"/>
      <c r="I512" s="318"/>
      <c r="J512" s="318"/>
      <c r="K512" s="319"/>
      <c r="L512" s="318"/>
      <c r="M512" s="320"/>
      <c r="N512" s="320"/>
      <c r="O512" s="320"/>
      <c r="P512" s="320"/>
      <c r="Q512" s="320"/>
      <c r="R512" s="319"/>
    </row>
    <row r="513" spans="1:18" ht="15.75" x14ac:dyDescent="0.25">
      <c r="A513" s="322"/>
      <c r="B513" s="323"/>
      <c r="C513" s="324"/>
      <c r="D513" s="325"/>
      <c r="E513" s="326"/>
      <c r="F513" s="324" t="s">
        <v>594</v>
      </c>
      <c r="G513" s="324"/>
      <c r="H513" s="324"/>
      <c r="I513" s="324"/>
      <c r="J513" s="324"/>
      <c r="K513" s="325"/>
      <c r="L513" s="326"/>
      <c r="M513" s="327" t="s">
        <v>594</v>
      </c>
      <c r="N513" s="327"/>
      <c r="O513" s="327"/>
      <c r="P513" s="327"/>
      <c r="Q513" s="327"/>
      <c r="R513" s="325"/>
    </row>
    <row r="514" spans="1:18" ht="15.75" x14ac:dyDescent="0.25">
      <c r="A514" s="322"/>
      <c r="B514" s="328"/>
      <c r="C514" s="329"/>
      <c r="D514" s="325"/>
      <c r="E514" s="326"/>
      <c r="F514" s="329" t="s">
        <v>34</v>
      </c>
      <c r="G514" s="329"/>
      <c r="H514" s="329"/>
      <c r="I514" s="329"/>
      <c r="J514" s="329"/>
      <c r="K514" s="325"/>
      <c r="L514" s="326"/>
      <c r="M514" s="330" t="s">
        <v>34</v>
      </c>
      <c r="N514" s="330"/>
      <c r="O514" s="330"/>
      <c r="P514" s="330"/>
      <c r="Q514" s="330"/>
      <c r="R514" s="325"/>
    </row>
    <row r="515" spans="1:18" ht="17.25" x14ac:dyDescent="0.25">
      <c r="A515" s="322"/>
      <c r="B515" s="331" t="s">
        <v>22</v>
      </c>
      <c r="C515" s="332" t="s">
        <v>23</v>
      </c>
      <c r="D515" s="325"/>
      <c r="E515" s="323"/>
      <c r="F515" s="332" t="s">
        <v>23</v>
      </c>
      <c r="G515" s="333"/>
      <c r="H515" s="333"/>
      <c r="I515" s="333"/>
      <c r="J515" s="333"/>
      <c r="K515" s="325"/>
      <c r="L515" s="323"/>
      <c r="M515" s="334" t="s">
        <v>23</v>
      </c>
      <c r="N515" s="335"/>
      <c r="O515" s="335"/>
      <c r="P515" s="335"/>
      <c r="Q515" s="335"/>
      <c r="R515" s="325"/>
    </row>
    <row r="516" spans="1:18" x14ac:dyDescent="0.25">
      <c r="A516" s="322" t="s">
        <v>463</v>
      </c>
      <c r="B516" s="336" t="s">
        <v>596</v>
      </c>
      <c r="C516" s="337">
        <f t="shared" ref="C516:C524" si="46">IF(F516="-","",IF($C$1=$T$1,(F516*$C$2),IF($C$1=$T$2,(M516*$C$2))))</f>
        <v>94.29</v>
      </c>
      <c r="D516" s="325"/>
      <c r="E516" s="323"/>
      <c r="F516" s="338">
        <f>'U.S. 2020 Pricing - 05.03.2021'!G6</f>
        <v>94.29</v>
      </c>
      <c r="G516" s="339"/>
      <c r="H516" s="339"/>
      <c r="I516" s="339"/>
      <c r="J516" s="339"/>
      <c r="K516" s="325"/>
      <c r="L516" s="323"/>
      <c r="M516" s="340">
        <f>'CAN Price Matrix - 05.03.2021'!G6</f>
        <v>126.73</v>
      </c>
      <c r="N516" s="341"/>
      <c r="O516" s="341"/>
      <c r="P516" s="341"/>
      <c r="Q516" s="341"/>
      <c r="R516" s="325"/>
    </row>
    <row r="517" spans="1:18" x14ac:dyDescent="0.25">
      <c r="A517" s="322" t="s">
        <v>464</v>
      </c>
      <c r="B517" s="336" t="s">
        <v>597</v>
      </c>
      <c r="C517" s="337">
        <f t="shared" si="46"/>
        <v>47.14</v>
      </c>
      <c r="D517" s="325"/>
      <c r="E517" s="323"/>
      <c r="F517" s="338">
        <f>'U.S. 2020 Pricing - 05.03.2021'!G7</f>
        <v>47.14</v>
      </c>
      <c r="G517" s="339"/>
      <c r="H517" s="339"/>
      <c r="I517" s="339"/>
      <c r="J517" s="339"/>
      <c r="K517" s="325"/>
      <c r="L517" s="323"/>
      <c r="M517" s="340">
        <f>'CAN Price Matrix - 05.03.2021'!G7</f>
        <v>63.37</v>
      </c>
      <c r="N517" s="341"/>
      <c r="O517" s="341"/>
      <c r="P517" s="341"/>
      <c r="Q517" s="341"/>
      <c r="R517" s="325"/>
    </row>
    <row r="518" spans="1:18" x14ac:dyDescent="0.25">
      <c r="A518" s="322" t="s">
        <v>465</v>
      </c>
      <c r="B518" s="336" t="s">
        <v>44</v>
      </c>
      <c r="C518" s="337">
        <f t="shared" si="46"/>
        <v>26.77</v>
      </c>
      <c r="D518" s="325"/>
      <c r="E518" s="323"/>
      <c r="F518" s="338">
        <f>'U.S. 2020 Pricing - 05.03.2021'!G8</f>
        <v>26.77</v>
      </c>
      <c r="G518" s="339"/>
      <c r="H518" s="339"/>
      <c r="I518" s="339"/>
      <c r="J518" s="339"/>
      <c r="K518" s="325"/>
      <c r="L518" s="323"/>
      <c r="M518" s="340">
        <f>'CAN Price Matrix - 05.03.2021'!G8</f>
        <v>35.99</v>
      </c>
      <c r="N518" s="341"/>
      <c r="O518" s="341"/>
      <c r="P518" s="341"/>
      <c r="Q518" s="341"/>
      <c r="R518" s="325"/>
    </row>
    <row r="519" spans="1:18" x14ac:dyDescent="0.25">
      <c r="A519" s="322" t="s">
        <v>466</v>
      </c>
      <c r="B519" s="336" t="s">
        <v>12</v>
      </c>
      <c r="C519" s="337">
        <f t="shared" si="46"/>
        <v>21.71</v>
      </c>
      <c r="D519" s="325"/>
      <c r="E519" s="323"/>
      <c r="F519" s="338">
        <f>'U.S. 2020 Pricing - 05.03.2021'!G9</f>
        <v>21.71</v>
      </c>
      <c r="G519" s="339"/>
      <c r="H519" s="339"/>
      <c r="I519" s="339"/>
      <c r="J519" s="339"/>
      <c r="K519" s="325"/>
      <c r="L519" s="323"/>
      <c r="M519" s="340">
        <f>'CAN Price Matrix - 05.03.2021'!G9</f>
        <v>29.19</v>
      </c>
      <c r="N519" s="341"/>
      <c r="O519" s="341"/>
      <c r="P519" s="341"/>
      <c r="Q519" s="341"/>
      <c r="R519" s="325"/>
    </row>
    <row r="520" spans="1:18" x14ac:dyDescent="0.25">
      <c r="A520" s="322" t="s">
        <v>467</v>
      </c>
      <c r="B520" s="336" t="s">
        <v>14</v>
      </c>
      <c r="C520" s="337">
        <f t="shared" si="46"/>
        <v>21.6</v>
      </c>
      <c r="D520" s="325"/>
      <c r="E520" s="323"/>
      <c r="F520" s="338">
        <f>'U.S. 2020 Pricing - 05.03.2021'!G10</f>
        <v>21.6</v>
      </c>
      <c r="G520" s="339"/>
      <c r="H520" s="339"/>
      <c r="I520" s="339"/>
      <c r="J520" s="339"/>
      <c r="K520" s="325"/>
      <c r="L520" s="323"/>
      <c r="M520" s="340">
        <f>'CAN Price Matrix - 05.03.2021'!G10</f>
        <v>29.04</v>
      </c>
      <c r="N520" s="341"/>
      <c r="O520" s="341"/>
      <c r="P520" s="341"/>
      <c r="Q520" s="341"/>
      <c r="R520" s="325"/>
    </row>
    <row r="521" spans="1:18" x14ac:dyDescent="0.25">
      <c r="A521" s="322" t="s">
        <v>468</v>
      </c>
      <c r="B521" s="336" t="s">
        <v>15</v>
      </c>
      <c r="C521" s="337">
        <f t="shared" si="46"/>
        <v>0</v>
      </c>
      <c r="D521" s="325"/>
      <c r="E521" s="323"/>
      <c r="F521" s="338">
        <f>'U.S. 2020 Pricing - 05.03.2021'!G11</f>
        <v>0</v>
      </c>
      <c r="G521" s="339"/>
      <c r="H521" s="339"/>
      <c r="I521" s="339"/>
      <c r="J521" s="339"/>
      <c r="K521" s="325"/>
      <c r="L521" s="323"/>
      <c r="M521" s="340">
        <f>'CAN Price Matrix - 05.03.2021'!G11</f>
        <v>0</v>
      </c>
      <c r="N521" s="341"/>
      <c r="O521" s="341"/>
      <c r="P521" s="341"/>
      <c r="Q521" s="341"/>
      <c r="R521" s="325"/>
    </row>
    <row r="522" spans="1:18" x14ac:dyDescent="0.25">
      <c r="A522" s="322" t="s">
        <v>688</v>
      </c>
      <c r="B522" s="336" t="s">
        <v>16</v>
      </c>
      <c r="C522" s="337">
        <f t="shared" si="46"/>
        <v>0</v>
      </c>
      <c r="D522" s="325"/>
      <c r="E522" s="323"/>
      <c r="F522" s="338">
        <f>'U.S. 2020 Pricing - 05.03.2021'!G12</f>
        <v>0</v>
      </c>
      <c r="G522" s="339"/>
      <c r="H522" s="339"/>
      <c r="I522" s="339"/>
      <c r="J522" s="339"/>
      <c r="K522" s="325"/>
      <c r="L522" s="323"/>
      <c r="M522" s="340">
        <f>'CAN Price Matrix - 05.03.2021'!G12</f>
        <v>0</v>
      </c>
      <c r="N522" s="341"/>
      <c r="O522" s="341"/>
      <c r="P522" s="341"/>
      <c r="Q522" s="341"/>
      <c r="R522" s="325"/>
    </row>
    <row r="523" spans="1:18" x14ac:dyDescent="0.25">
      <c r="A523" s="322" t="s">
        <v>689</v>
      </c>
      <c r="B523" s="336" t="s">
        <v>17</v>
      </c>
      <c r="C523" s="337">
        <f t="shared" si="46"/>
        <v>0</v>
      </c>
      <c r="D523" s="325"/>
      <c r="E523" s="323"/>
      <c r="F523" s="338">
        <f>'U.S. 2020 Pricing - 05.03.2021'!G13</f>
        <v>0</v>
      </c>
      <c r="G523" s="339"/>
      <c r="H523" s="339"/>
      <c r="I523" s="339"/>
      <c r="J523" s="339"/>
      <c r="K523" s="325"/>
      <c r="L523" s="323"/>
      <c r="M523" s="340">
        <f>'CAN Price Matrix - 05.03.2021'!G13</f>
        <v>0</v>
      </c>
      <c r="N523" s="341"/>
      <c r="O523" s="341"/>
      <c r="P523" s="341"/>
      <c r="Q523" s="341"/>
      <c r="R523" s="325"/>
    </row>
    <row r="524" spans="1:18" x14ac:dyDescent="0.25">
      <c r="A524" s="322" t="s">
        <v>690</v>
      </c>
      <c r="B524" s="336" t="s">
        <v>18</v>
      </c>
      <c r="C524" s="337">
        <f t="shared" si="46"/>
        <v>0</v>
      </c>
      <c r="D524" s="325"/>
      <c r="E524" s="323"/>
      <c r="F524" s="338">
        <f>'U.S. 2020 Pricing - 05.03.2021'!G14</f>
        <v>0</v>
      </c>
      <c r="G524" s="339"/>
      <c r="H524" s="339"/>
      <c r="I524" s="339"/>
      <c r="J524" s="339"/>
      <c r="K524" s="325"/>
      <c r="L524" s="323"/>
      <c r="M524" s="340">
        <f>'CAN Price Matrix - 05.03.2021'!G14</f>
        <v>0</v>
      </c>
      <c r="N524" s="341"/>
      <c r="O524" s="341"/>
      <c r="P524" s="341"/>
      <c r="Q524" s="341"/>
      <c r="R524" s="325"/>
    </row>
    <row r="525" spans="1:18" ht="15.75" x14ac:dyDescent="0.25">
      <c r="A525" s="322"/>
      <c r="B525" s="323"/>
      <c r="C525" s="324"/>
      <c r="D525" s="325"/>
      <c r="E525" s="326"/>
      <c r="F525" s="324" t="s">
        <v>588</v>
      </c>
      <c r="G525" s="324"/>
      <c r="H525" s="324"/>
      <c r="I525" s="324"/>
      <c r="J525" s="324" t="s">
        <v>765</v>
      </c>
      <c r="K525" s="325"/>
      <c r="L525" s="326"/>
      <c r="M525" s="327" t="s">
        <v>588</v>
      </c>
      <c r="N525" s="327"/>
      <c r="O525" s="327"/>
      <c r="P525" s="327"/>
      <c r="Q525" s="327" t="s">
        <v>994</v>
      </c>
      <c r="R525" s="325"/>
    </row>
    <row r="526" spans="1:18" ht="15.75" x14ac:dyDescent="0.25">
      <c r="A526" s="322"/>
      <c r="B526" s="328"/>
      <c r="C526" s="329"/>
      <c r="D526" s="325"/>
      <c r="E526" s="326"/>
      <c r="F526" s="329" t="s">
        <v>34</v>
      </c>
      <c r="G526" s="329"/>
      <c r="H526" s="329"/>
      <c r="I526" s="329"/>
      <c r="J526" s="329" t="s">
        <v>34</v>
      </c>
      <c r="K526" s="325"/>
      <c r="L526" s="326"/>
      <c r="M526" s="330" t="s">
        <v>34</v>
      </c>
      <c r="N526" s="330"/>
      <c r="O526" s="330"/>
      <c r="P526" s="330"/>
      <c r="Q526" s="330" t="s">
        <v>34</v>
      </c>
      <c r="R526" s="325"/>
    </row>
    <row r="527" spans="1:18" ht="17.25" x14ac:dyDescent="0.25">
      <c r="A527" s="322"/>
      <c r="B527" s="331" t="s">
        <v>22</v>
      </c>
      <c r="C527" s="332" t="s">
        <v>23</v>
      </c>
      <c r="D527" s="325"/>
      <c r="E527" s="323"/>
      <c r="F527" s="332" t="s">
        <v>23</v>
      </c>
      <c r="G527" s="333"/>
      <c r="H527" s="333"/>
      <c r="I527" s="333"/>
      <c r="J527" s="332" t="s">
        <v>23</v>
      </c>
      <c r="K527" s="325"/>
      <c r="L527" s="323"/>
      <c r="M527" s="334" t="s">
        <v>23</v>
      </c>
      <c r="N527" s="335"/>
      <c r="O527" s="335"/>
      <c r="P527" s="335"/>
      <c r="Q527" s="334" t="s">
        <v>23</v>
      </c>
      <c r="R527" s="325"/>
    </row>
    <row r="528" spans="1:18" x14ac:dyDescent="0.25">
      <c r="A528" s="322" t="s">
        <v>469</v>
      </c>
      <c r="B528" s="336" t="s">
        <v>596</v>
      </c>
      <c r="C528" s="337">
        <f t="shared" ref="C528:C536" si="47">IF(F528="-","",IF($C$1=$T$1,(F528*$C$2),IF($C$1=$T$2,(M528*$C$2))))</f>
        <v>104.88</v>
      </c>
      <c r="D528" s="325"/>
      <c r="E528" s="323"/>
      <c r="F528" s="338">
        <f>'U.S. 2020 Pricing - 05.03.2021'!G24</f>
        <v>104.88</v>
      </c>
      <c r="G528" s="339"/>
      <c r="H528" s="339"/>
      <c r="I528" s="339"/>
      <c r="J528" s="338">
        <f>'U.S. 2020 Pricing - 05.03.2021'!M24</f>
        <v>105.13</v>
      </c>
      <c r="K528" s="325"/>
      <c r="L528" s="323"/>
      <c r="M528" s="340">
        <f>'CAN Price Matrix - 05.03.2021'!G24</f>
        <v>140.99</v>
      </c>
      <c r="N528" s="341"/>
      <c r="O528" s="341"/>
      <c r="P528" s="341"/>
      <c r="Q528" s="340">
        <f>'CAN Price Matrix - 05.03.2021'!M24</f>
        <v>141.32</v>
      </c>
      <c r="R528" s="325"/>
    </row>
    <row r="529" spans="1:18" x14ac:dyDescent="0.25">
      <c r="A529" s="322" t="s">
        <v>470</v>
      </c>
      <c r="B529" s="336" t="s">
        <v>597</v>
      </c>
      <c r="C529" s="337">
        <f t="shared" si="47"/>
        <v>52.44</v>
      </c>
      <c r="D529" s="325"/>
      <c r="E529" s="323"/>
      <c r="F529" s="338">
        <f>'U.S. 2020 Pricing - 05.03.2021'!G25</f>
        <v>52.44</v>
      </c>
      <c r="G529" s="339"/>
      <c r="H529" s="339"/>
      <c r="I529" s="339"/>
      <c r="J529" s="338">
        <f>'U.S. 2020 Pricing - 05.03.2021'!M25</f>
        <v>52.69</v>
      </c>
      <c r="K529" s="325"/>
      <c r="L529" s="323"/>
      <c r="M529" s="340">
        <f>'CAN Price Matrix - 05.03.2021'!G25</f>
        <v>70.489999999999995</v>
      </c>
      <c r="N529" s="341"/>
      <c r="O529" s="341"/>
      <c r="P529" s="341"/>
      <c r="Q529" s="340">
        <f>'CAN Price Matrix - 05.03.2021'!M25</f>
        <v>70.819999999999993</v>
      </c>
      <c r="R529" s="325"/>
    </row>
    <row r="530" spans="1:18" x14ac:dyDescent="0.25">
      <c r="A530" s="322" t="s">
        <v>471</v>
      </c>
      <c r="B530" s="336" t="s">
        <v>44</v>
      </c>
      <c r="C530" s="337">
        <f t="shared" si="47"/>
        <v>29.99</v>
      </c>
      <c r="D530" s="325"/>
      <c r="E530" s="323"/>
      <c r="F530" s="338">
        <f>'U.S. 2020 Pricing - 05.03.2021'!G26</f>
        <v>29.99</v>
      </c>
      <c r="G530" s="339"/>
      <c r="H530" s="339"/>
      <c r="I530" s="339"/>
      <c r="J530" s="338">
        <f>'U.S. 2020 Pricing - 05.03.2021'!M26</f>
        <v>30.24</v>
      </c>
      <c r="K530" s="325"/>
      <c r="L530" s="323"/>
      <c r="M530" s="340">
        <f>'CAN Price Matrix - 05.03.2021'!G26</f>
        <v>40.299999999999997</v>
      </c>
      <c r="N530" s="341"/>
      <c r="O530" s="341"/>
      <c r="P530" s="341"/>
      <c r="Q530" s="340">
        <f>'CAN Price Matrix - 05.03.2021'!M26</f>
        <v>40.630000000000003</v>
      </c>
      <c r="R530" s="325"/>
    </row>
    <row r="531" spans="1:18" x14ac:dyDescent="0.25">
      <c r="A531" s="322" t="s">
        <v>472</v>
      </c>
      <c r="B531" s="336" t="s">
        <v>12</v>
      </c>
      <c r="C531" s="337">
        <f t="shared" si="47"/>
        <v>24.33</v>
      </c>
      <c r="D531" s="325"/>
      <c r="E531" s="323"/>
      <c r="F531" s="338">
        <f>'U.S. 2020 Pricing - 05.03.2021'!G27</f>
        <v>24.33</v>
      </c>
      <c r="G531" s="339"/>
      <c r="H531" s="339"/>
      <c r="I531" s="339"/>
      <c r="J531" s="338">
        <f>'U.S. 2020 Pricing - 05.03.2021'!M27</f>
        <v>24.58</v>
      </c>
      <c r="K531" s="325"/>
      <c r="L531" s="323"/>
      <c r="M531" s="340">
        <f>'CAN Price Matrix - 05.03.2021'!G27</f>
        <v>32.69</v>
      </c>
      <c r="N531" s="341"/>
      <c r="O531" s="341"/>
      <c r="P531" s="341"/>
      <c r="Q531" s="340">
        <f>'CAN Price Matrix - 05.03.2021'!M27</f>
        <v>33.020000000000003</v>
      </c>
      <c r="R531" s="325"/>
    </row>
    <row r="532" spans="1:18" x14ac:dyDescent="0.25">
      <c r="A532" s="322" t="s">
        <v>473</v>
      </c>
      <c r="B532" s="336" t="s">
        <v>14</v>
      </c>
      <c r="C532" s="337">
        <f t="shared" si="47"/>
        <v>24.18</v>
      </c>
      <c r="D532" s="325"/>
      <c r="E532" s="323"/>
      <c r="F532" s="338">
        <f>'U.S. 2020 Pricing - 05.03.2021'!G28</f>
        <v>24.18</v>
      </c>
      <c r="G532" s="339"/>
      <c r="H532" s="339"/>
      <c r="I532" s="339"/>
      <c r="J532" s="338">
        <f>'U.S. 2020 Pricing - 05.03.2021'!M28</f>
        <v>24.43</v>
      </c>
      <c r="K532" s="325"/>
      <c r="L532" s="323"/>
      <c r="M532" s="340">
        <f>'CAN Price Matrix - 05.03.2021'!G28</f>
        <v>32.520000000000003</v>
      </c>
      <c r="N532" s="341"/>
      <c r="O532" s="341"/>
      <c r="P532" s="341"/>
      <c r="Q532" s="340">
        <f>'CAN Price Matrix - 05.03.2021'!M28</f>
        <v>32.85</v>
      </c>
      <c r="R532" s="325"/>
    </row>
    <row r="533" spans="1:18" x14ac:dyDescent="0.25">
      <c r="A533" s="322" t="s">
        <v>474</v>
      </c>
      <c r="B533" s="336" t="s">
        <v>15</v>
      </c>
      <c r="C533" s="337">
        <f t="shared" si="47"/>
        <v>0</v>
      </c>
      <c r="D533" s="325"/>
      <c r="E533" s="323"/>
      <c r="F533" s="338">
        <f>'U.S. 2020 Pricing - 05.03.2021'!G29</f>
        <v>0</v>
      </c>
      <c r="G533" s="339"/>
      <c r="H533" s="339"/>
      <c r="I533" s="339"/>
      <c r="J533" s="338">
        <f>'U.S. 2020 Pricing - 05.03.2021'!M29</f>
        <v>0</v>
      </c>
      <c r="K533" s="325"/>
      <c r="L533" s="323"/>
      <c r="M533" s="340">
        <f>'CAN Price Matrix - 05.03.2021'!G29</f>
        <v>0</v>
      </c>
      <c r="N533" s="341"/>
      <c r="O533" s="341"/>
      <c r="P533" s="341"/>
      <c r="Q533" s="340">
        <f>'CAN Price Matrix - 05.03.2021'!M29</f>
        <v>0</v>
      </c>
      <c r="R533" s="325"/>
    </row>
    <row r="534" spans="1:18" x14ac:dyDescent="0.25">
      <c r="A534" s="322" t="s">
        <v>691</v>
      </c>
      <c r="B534" s="336" t="s">
        <v>16</v>
      </c>
      <c r="C534" s="337">
        <f t="shared" si="47"/>
        <v>0</v>
      </c>
      <c r="D534" s="325"/>
      <c r="E534" s="323"/>
      <c r="F534" s="338">
        <f>'U.S. 2020 Pricing - 05.03.2021'!G30</f>
        <v>0</v>
      </c>
      <c r="G534" s="339"/>
      <c r="H534" s="339"/>
      <c r="I534" s="339"/>
      <c r="J534" s="338">
        <f>'U.S. 2020 Pricing - 05.03.2021'!M30</f>
        <v>0</v>
      </c>
      <c r="K534" s="325"/>
      <c r="L534" s="323"/>
      <c r="M534" s="340">
        <f>'CAN Price Matrix - 05.03.2021'!G30</f>
        <v>0</v>
      </c>
      <c r="N534" s="341"/>
      <c r="O534" s="341"/>
      <c r="P534" s="341"/>
      <c r="Q534" s="340">
        <f>'CAN Price Matrix - 05.03.2021'!M30</f>
        <v>0</v>
      </c>
      <c r="R534" s="325"/>
    </row>
    <row r="535" spans="1:18" x14ac:dyDescent="0.25">
      <c r="A535" s="322" t="s">
        <v>692</v>
      </c>
      <c r="B535" s="336" t="s">
        <v>17</v>
      </c>
      <c r="C535" s="337">
        <f t="shared" si="47"/>
        <v>0</v>
      </c>
      <c r="D535" s="325"/>
      <c r="E535" s="323"/>
      <c r="F535" s="338">
        <f>'U.S. 2020 Pricing - 05.03.2021'!G31</f>
        <v>0</v>
      </c>
      <c r="G535" s="339"/>
      <c r="H535" s="339"/>
      <c r="I535" s="339"/>
      <c r="J535" s="338">
        <f>'U.S. 2020 Pricing - 05.03.2021'!M31</f>
        <v>0</v>
      </c>
      <c r="K535" s="325"/>
      <c r="L535" s="323"/>
      <c r="M535" s="340">
        <f>'CAN Price Matrix - 05.03.2021'!G31</f>
        <v>0</v>
      </c>
      <c r="N535" s="341"/>
      <c r="O535" s="341"/>
      <c r="P535" s="341"/>
      <c r="Q535" s="340">
        <f>'CAN Price Matrix - 05.03.2021'!M31</f>
        <v>0</v>
      </c>
      <c r="R535" s="325"/>
    </row>
    <row r="536" spans="1:18" x14ac:dyDescent="0.25">
      <c r="A536" s="322" t="s">
        <v>693</v>
      </c>
      <c r="B536" s="336" t="s">
        <v>18</v>
      </c>
      <c r="C536" s="337">
        <f t="shared" si="47"/>
        <v>0</v>
      </c>
      <c r="D536" s="325"/>
      <c r="E536" s="323"/>
      <c r="F536" s="338">
        <f>'U.S. 2020 Pricing - 05.03.2021'!G32</f>
        <v>0</v>
      </c>
      <c r="G536" s="339"/>
      <c r="H536" s="339"/>
      <c r="I536" s="339"/>
      <c r="J536" s="338">
        <f>'U.S. 2020 Pricing - 05.03.2021'!M32</f>
        <v>0</v>
      </c>
      <c r="K536" s="325"/>
      <c r="L536" s="323"/>
      <c r="M536" s="340">
        <f>'CAN Price Matrix - 05.03.2021'!G32</f>
        <v>0</v>
      </c>
      <c r="N536" s="341"/>
      <c r="O536" s="341"/>
      <c r="P536" s="341"/>
      <c r="Q536" s="340">
        <f>'CAN Price Matrix - 05.03.2021'!M32</f>
        <v>0</v>
      </c>
      <c r="R536" s="325"/>
    </row>
    <row r="537" spans="1:18" ht="17.25" x14ac:dyDescent="0.25">
      <c r="A537" s="322"/>
      <c r="B537" s="331" t="s">
        <v>22</v>
      </c>
      <c r="C537" s="332" t="s">
        <v>23</v>
      </c>
      <c r="D537" s="325"/>
      <c r="E537" s="323"/>
      <c r="F537" s="323"/>
      <c r="G537" s="323"/>
      <c r="H537" s="323"/>
      <c r="I537" s="323"/>
      <c r="J537" s="333"/>
      <c r="K537" s="325"/>
      <c r="L537" s="323"/>
      <c r="M537" s="342"/>
      <c r="N537" s="342"/>
      <c r="O537" s="342"/>
      <c r="P537" s="342"/>
      <c r="Q537" s="335"/>
      <c r="R537" s="325"/>
    </row>
    <row r="538" spans="1:18" x14ac:dyDescent="0.25">
      <c r="A538" s="322" t="s">
        <v>485</v>
      </c>
      <c r="B538" s="336" t="s">
        <v>596</v>
      </c>
      <c r="C538" s="337">
        <f>IF(J528="-","",IF($C$1=$T$1,(J528*$C$2),IF($C$1=$T$2,(Q528*$C$2))))</f>
        <v>105.13</v>
      </c>
      <c r="D538" s="325"/>
      <c r="E538" s="323"/>
      <c r="F538" s="323"/>
      <c r="G538" s="323"/>
      <c r="H538" s="323"/>
      <c r="I538" s="323"/>
      <c r="J538" s="339"/>
      <c r="K538" s="325"/>
      <c r="L538" s="323"/>
      <c r="M538" s="342"/>
      <c r="N538" s="342"/>
      <c r="O538" s="342"/>
      <c r="P538" s="342"/>
      <c r="Q538" s="341"/>
      <c r="R538" s="325"/>
    </row>
    <row r="539" spans="1:18" x14ac:dyDescent="0.25">
      <c r="A539" s="322" t="s">
        <v>486</v>
      </c>
      <c r="B539" s="336" t="s">
        <v>597</v>
      </c>
      <c r="C539" s="337">
        <f t="shared" ref="C539:C545" si="48">IF(J529="-","",IF($C$1=$T$1,(J529*$C$2),IF($C$1=$T$2,(Q529*$C$2))))</f>
        <v>52.69</v>
      </c>
      <c r="D539" s="325"/>
      <c r="E539" s="323"/>
      <c r="F539" s="323"/>
      <c r="G539" s="323"/>
      <c r="H539" s="323"/>
      <c r="I539" s="323"/>
      <c r="J539" s="339"/>
      <c r="K539" s="325"/>
      <c r="L539" s="323"/>
      <c r="M539" s="342"/>
      <c r="N539" s="342"/>
      <c r="O539" s="342"/>
      <c r="P539" s="342"/>
      <c r="Q539" s="341"/>
      <c r="R539" s="325"/>
    </row>
    <row r="540" spans="1:18" x14ac:dyDescent="0.25">
      <c r="A540" s="322" t="s">
        <v>487</v>
      </c>
      <c r="B540" s="336" t="s">
        <v>44</v>
      </c>
      <c r="C540" s="337">
        <f t="shared" si="48"/>
        <v>30.24</v>
      </c>
      <c r="D540" s="325"/>
      <c r="E540" s="323"/>
      <c r="F540" s="323"/>
      <c r="G540" s="323"/>
      <c r="H540" s="323"/>
      <c r="I540" s="323"/>
      <c r="J540" s="339"/>
      <c r="K540" s="325"/>
      <c r="L540" s="323"/>
      <c r="M540" s="342"/>
      <c r="N540" s="342"/>
      <c r="O540" s="342"/>
      <c r="P540" s="342"/>
      <c r="Q540" s="341"/>
      <c r="R540" s="325"/>
    </row>
    <row r="541" spans="1:18" x14ac:dyDescent="0.25">
      <c r="A541" s="322" t="s">
        <v>488</v>
      </c>
      <c r="B541" s="336" t="s">
        <v>12</v>
      </c>
      <c r="C541" s="337">
        <f t="shared" si="48"/>
        <v>24.58</v>
      </c>
      <c r="D541" s="325"/>
      <c r="E541" s="323"/>
      <c r="F541" s="323"/>
      <c r="G541" s="323"/>
      <c r="H541" s="323"/>
      <c r="I541" s="323"/>
      <c r="J541" s="339"/>
      <c r="K541" s="325"/>
      <c r="L541" s="323"/>
      <c r="M541" s="342"/>
      <c r="N541" s="342"/>
      <c r="O541" s="342"/>
      <c r="P541" s="342"/>
      <c r="Q541" s="341"/>
      <c r="R541" s="325"/>
    </row>
    <row r="542" spans="1:18" x14ac:dyDescent="0.25">
      <c r="A542" s="322" t="s">
        <v>489</v>
      </c>
      <c r="B542" s="336" t="s">
        <v>14</v>
      </c>
      <c r="C542" s="337">
        <f>IF(J532="-","",IF($C$1=$T$1,(J532*$C$2),IF($C$1=$T$2,(Q532*$C$2))))</f>
        <v>24.43</v>
      </c>
      <c r="D542" s="325"/>
      <c r="E542" s="323"/>
      <c r="F542" s="323"/>
      <c r="G542" s="323"/>
      <c r="H542" s="323"/>
      <c r="I542" s="323"/>
      <c r="J542" s="339"/>
      <c r="K542" s="325"/>
      <c r="L542" s="323"/>
      <c r="M542" s="342"/>
      <c r="N542" s="342"/>
      <c r="O542" s="342"/>
      <c r="P542" s="342"/>
      <c r="Q542" s="341"/>
      <c r="R542" s="325"/>
    </row>
    <row r="543" spans="1:18" x14ac:dyDescent="0.25">
      <c r="A543" s="322" t="s">
        <v>490</v>
      </c>
      <c r="B543" s="336" t="s">
        <v>15</v>
      </c>
      <c r="C543" s="337">
        <f t="shared" si="48"/>
        <v>0</v>
      </c>
      <c r="D543" s="325"/>
      <c r="E543" s="323"/>
      <c r="F543" s="323"/>
      <c r="G543" s="323"/>
      <c r="H543" s="323"/>
      <c r="I543" s="323"/>
      <c r="J543" s="339"/>
      <c r="K543" s="325"/>
      <c r="L543" s="323"/>
      <c r="M543" s="342"/>
      <c r="N543" s="342"/>
      <c r="O543" s="342"/>
      <c r="P543" s="342"/>
      <c r="Q543" s="341"/>
      <c r="R543" s="325"/>
    </row>
    <row r="544" spans="1:18" x14ac:dyDescent="0.25">
      <c r="A544" s="322" t="s">
        <v>694</v>
      </c>
      <c r="B544" s="336" t="s">
        <v>16</v>
      </c>
      <c r="C544" s="337">
        <f t="shared" si="48"/>
        <v>0</v>
      </c>
      <c r="D544" s="325"/>
      <c r="E544" s="323"/>
      <c r="F544" s="323"/>
      <c r="G544" s="323"/>
      <c r="H544" s="323"/>
      <c r="I544" s="323"/>
      <c r="J544" s="339"/>
      <c r="K544" s="325"/>
      <c r="L544" s="323"/>
      <c r="M544" s="342"/>
      <c r="N544" s="342"/>
      <c r="O544" s="342"/>
      <c r="P544" s="342"/>
      <c r="Q544" s="341"/>
      <c r="R544" s="325"/>
    </row>
    <row r="545" spans="1:18" x14ac:dyDescent="0.25">
      <c r="A545" s="322" t="s">
        <v>695</v>
      </c>
      <c r="B545" s="336" t="s">
        <v>17</v>
      </c>
      <c r="C545" s="337">
        <f t="shared" si="48"/>
        <v>0</v>
      </c>
      <c r="D545" s="325"/>
      <c r="E545" s="323"/>
      <c r="F545" s="323"/>
      <c r="G545" s="323"/>
      <c r="H545" s="323"/>
      <c r="I545" s="323"/>
      <c r="J545" s="339"/>
      <c r="K545" s="325"/>
      <c r="L545" s="323"/>
      <c r="M545" s="342"/>
      <c r="N545" s="342"/>
      <c r="O545" s="342"/>
      <c r="P545" s="342"/>
      <c r="Q545" s="341"/>
      <c r="R545" s="325"/>
    </row>
    <row r="546" spans="1:18" x14ac:dyDescent="0.25">
      <c r="A546" s="322" t="s">
        <v>696</v>
      </c>
      <c r="B546" s="336" t="s">
        <v>18</v>
      </c>
      <c r="C546" s="337">
        <f>IF(J536="-","",IF($C$1=$T$1,(J536*$C$2),IF($C$1=$T$2,(Q536*$C$2))))</f>
        <v>0</v>
      </c>
      <c r="D546" s="325"/>
      <c r="E546" s="323"/>
      <c r="F546" s="323"/>
      <c r="G546" s="323"/>
      <c r="H546" s="323"/>
      <c r="I546" s="323"/>
      <c r="J546" s="339"/>
      <c r="K546" s="325"/>
      <c r="L546" s="323"/>
      <c r="M546" s="342"/>
      <c r="N546" s="342"/>
      <c r="O546" s="342"/>
      <c r="P546" s="342"/>
      <c r="Q546" s="341"/>
      <c r="R546" s="325"/>
    </row>
    <row r="547" spans="1:18" ht="15.75" x14ac:dyDescent="0.25">
      <c r="A547" s="322"/>
      <c r="B547" s="343"/>
      <c r="C547" s="324"/>
      <c r="D547" s="325"/>
      <c r="E547" s="326"/>
      <c r="F547" s="324" t="s">
        <v>592</v>
      </c>
      <c r="G547" s="324"/>
      <c r="H547" s="324"/>
      <c r="I547" s="324"/>
      <c r="J547" s="324"/>
      <c r="K547" s="325"/>
      <c r="L547" s="326"/>
      <c r="M547" s="327" t="s">
        <v>592</v>
      </c>
      <c r="N547" s="327"/>
      <c r="O547" s="327"/>
      <c r="P547" s="327"/>
      <c r="Q547" s="327"/>
      <c r="R547" s="325"/>
    </row>
    <row r="548" spans="1:18" ht="15.75" x14ac:dyDescent="0.25">
      <c r="A548" s="322"/>
      <c r="B548" s="344"/>
      <c r="C548" s="329"/>
      <c r="D548" s="325"/>
      <c r="E548" s="326"/>
      <c r="F548" s="329" t="s">
        <v>34</v>
      </c>
      <c r="G548" s="329"/>
      <c r="H548" s="329"/>
      <c r="I548" s="329"/>
      <c r="J548" s="329"/>
      <c r="K548" s="325"/>
      <c r="L548" s="326"/>
      <c r="M548" s="330" t="s">
        <v>34</v>
      </c>
      <c r="N548" s="330"/>
      <c r="O548" s="330"/>
      <c r="P548" s="330"/>
      <c r="Q548" s="330"/>
      <c r="R548" s="325"/>
    </row>
    <row r="549" spans="1:18" ht="17.25" x14ac:dyDescent="0.25">
      <c r="A549" s="322"/>
      <c r="B549" s="331" t="s">
        <v>22</v>
      </c>
      <c r="C549" s="332" t="s">
        <v>23</v>
      </c>
      <c r="D549" s="325"/>
      <c r="E549" s="323"/>
      <c r="F549" s="332" t="s">
        <v>23</v>
      </c>
      <c r="G549" s="333"/>
      <c r="H549" s="333"/>
      <c r="I549" s="333"/>
      <c r="J549" s="333"/>
      <c r="K549" s="325"/>
      <c r="L549" s="323"/>
      <c r="M549" s="334" t="s">
        <v>23</v>
      </c>
      <c r="N549" s="335"/>
      <c r="O549" s="335"/>
      <c r="P549" s="335"/>
      <c r="Q549" s="335"/>
      <c r="R549" s="325"/>
    </row>
    <row r="550" spans="1:18" x14ac:dyDescent="0.25">
      <c r="A550" s="322" t="s">
        <v>481</v>
      </c>
      <c r="B550" s="336" t="s">
        <v>596</v>
      </c>
      <c r="C550" s="337">
        <f t="shared" ref="C550:C558" si="49">IF(F550="-","",IF($C$1=$T$1,(F550*$C$2),IF($C$1=$T$2,(M550*$C$2))))</f>
        <v>117.28</v>
      </c>
      <c r="D550" s="325"/>
      <c r="E550" s="323"/>
      <c r="F550" s="338">
        <f>'U.S. 2020 Pricing - 05.03.2021'!G42</f>
        <v>117.28</v>
      </c>
      <c r="G550" s="339"/>
      <c r="H550" s="339"/>
      <c r="I550" s="339"/>
      <c r="J550" s="339"/>
      <c r="K550" s="325"/>
      <c r="L550" s="323"/>
      <c r="M550" s="340">
        <f>'CAN Price Matrix - 05.03.2021'!G42</f>
        <v>150.13</v>
      </c>
      <c r="N550" s="341"/>
      <c r="O550" s="341"/>
      <c r="P550" s="341"/>
      <c r="Q550" s="341"/>
      <c r="R550" s="325"/>
    </row>
    <row r="551" spans="1:18" x14ac:dyDescent="0.25">
      <c r="A551" s="322" t="s">
        <v>482</v>
      </c>
      <c r="B551" s="336" t="s">
        <v>597</v>
      </c>
      <c r="C551" s="337">
        <f t="shared" si="49"/>
        <v>58.64</v>
      </c>
      <c r="D551" s="325"/>
      <c r="E551" s="323"/>
      <c r="F551" s="338">
        <f>'U.S. 2020 Pricing - 05.03.2021'!G43</f>
        <v>58.64</v>
      </c>
      <c r="G551" s="339"/>
      <c r="H551" s="339"/>
      <c r="I551" s="339"/>
      <c r="J551" s="339"/>
      <c r="K551" s="325"/>
      <c r="L551" s="323"/>
      <c r="M551" s="340">
        <f>'CAN Price Matrix - 05.03.2021'!G43</f>
        <v>75.069999999999993</v>
      </c>
      <c r="N551" s="341"/>
      <c r="O551" s="341"/>
      <c r="P551" s="341"/>
      <c r="Q551" s="341"/>
      <c r="R551" s="325"/>
    </row>
    <row r="552" spans="1:18" x14ac:dyDescent="0.25">
      <c r="A552" s="322" t="s">
        <v>483</v>
      </c>
      <c r="B552" s="336" t="s">
        <v>44</v>
      </c>
      <c r="C552" s="337">
        <f t="shared" si="49"/>
        <v>33.51</v>
      </c>
      <c r="D552" s="325"/>
      <c r="E552" s="323"/>
      <c r="F552" s="338">
        <f>'U.S. 2020 Pricing - 05.03.2021'!G44</f>
        <v>33.51</v>
      </c>
      <c r="G552" s="339"/>
      <c r="H552" s="339"/>
      <c r="I552" s="339"/>
      <c r="J552" s="339"/>
      <c r="K552" s="325"/>
      <c r="L552" s="323"/>
      <c r="M552" s="340">
        <f>'CAN Price Matrix - 05.03.2021'!G44</f>
        <v>42.89</v>
      </c>
      <c r="N552" s="341"/>
      <c r="O552" s="341"/>
      <c r="P552" s="341"/>
      <c r="Q552" s="341"/>
      <c r="R552" s="325"/>
    </row>
    <row r="553" spans="1:18" x14ac:dyDescent="0.25">
      <c r="A553" s="322" t="s">
        <v>484</v>
      </c>
      <c r="B553" s="336" t="s">
        <v>12</v>
      </c>
      <c r="C553" s="337">
        <f t="shared" si="49"/>
        <v>27.85</v>
      </c>
      <c r="D553" s="325"/>
      <c r="E553" s="323"/>
      <c r="F553" s="338">
        <f>'U.S. 2020 Pricing - 05.03.2021'!G45</f>
        <v>27.85</v>
      </c>
      <c r="G553" s="339"/>
      <c r="H553" s="339"/>
      <c r="I553" s="339"/>
      <c r="J553" s="339"/>
      <c r="K553" s="325"/>
      <c r="L553" s="323"/>
      <c r="M553" s="340">
        <f>'CAN Price Matrix - 05.03.2021'!G45</f>
        <v>35.65</v>
      </c>
      <c r="N553" s="341"/>
      <c r="O553" s="341"/>
      <c r="P553" s="341"/>
      <c r="Q553" s="341"/>
      <c r="R553" s="325"/>
    </row>
    <row r="554" spans="1:18" x14ac:dyDescent="0.25">
      <c r="A554" s="322" t="s">
        <v>715</v>
      </c>
      <c r="B554" s="336" t="s">
        <v>14</v>
      </c>
      <c r="C554" s="337">
        <f t="shared" si="49"/>
        <v>27.65</v>
      </c>
      <c r="D554" s="325"/>
      <c r="E554" s="323"/>
      <c r="F554" s="338">
        <f>'U.S. 2020 Pricing - 05.03.2021'!G46</f>
        <v>27.65</v>
      </c>
      <c r="G554" s="339"/>
      <c r="H554" s="339"/>
      <c r="I554" s="339"/>
      <c r="J554" s="339"/>
      <c r="K554" s="325"/>
      <c r="L554" s="323"/>
      <c r="M554" s="340">
        <f>'CAN Price Matrix - 05.03.2021'!G46</f>
        <v>35.39</v>
      </c>
      <c r="N554" s="341"/>
      <c r="O554" s="341"/>
      <c r="P554" s="341"/>
      <c r="Q554" s="341"/>
      <c r="R554" s="325"/>
    </row>
    <row r="555" spans="1:18" x14ac:dyDescent="0.25">
      <c r="A555" s="322" t="s">
        <v>716</v>
      </c>
      <c r="B555" s="336" t="s">
        <v>15</v>
      </c>
      <c r="C555" s="337">
        <f t="shared" si="49"/>
        <v>0</v>
      </c>
      <c r="D555" s="325"/>
      <c r="E555" s="323"/>
      <c r="F555" s="338">
        <f>'U.S. 2020 Pricing - 05.03.2021'!G47</f>
        <v>0</v>
      </c>
      <c r="G555" s="339"/>
      <c r="H555" s="339"/>
      <c r="I555" s="339"/>
      <c r="J555" s="339"/>
      <c r="K555" s="325"/>
      <c r="L555" s="323"/>
      <c r="M555" s="340">
        <f>'CAN Price Matrix - 05.03.2021'!G47</f>
        <v>0</v>
      </c>
      <c r="N555" s="341"/>
      <c r="O555" s="341"/>
      <c r="P555" s="341"/>
      <c r="Q555" s="341"/>
      <c r="R555" s="325"/>
    </row>
    <row r="556" spans="1:18" x14ac:dyDescent="0.25">
      <c r="A556" s="322" t="s">
        <v>717</v>
      </c>
      <c r="B556" s="336" t="s">
        <v>16</v>
      </c>
      <c r="C556" s="337">
        <f t="shared" si="49"/>
        <v>0</v>
      </c>
      <c r="D556" s="325"/>
      <c r="E556" s="323"/>
      <c r="F556" s="338">
        <f>'U.S. 2020 Pricing - 05.03.2021'!G48</f>
        <v>0</v>
      </c>
      <c r="G556" s="339"/>
      <c r="H556" s="339"/>
      <c r="I556" s="339"/>
      <c r="J556" s="339"/>
      <c r="K556" s="325"/>
      <c r="L556" s="323"/>
      <c r="M556" s="340">
        <f>'CAN Price Matrix - 05.03.2021'!G48</f>
        <v>0</v>
      </c>
      <c r="N556" s="341"/>
      <c r="O556" s="341"/>
      <c r="P556" s="341"/>
      <c r="Q556" s="341"/>
      <c r="R556" s="325"/>
    </row>
    <row r="557" spans="1:18" x14ac:dyDescent="0.25">
      <c r="A557" s="322" t="s">
        <v>718</v>
      </c>
      <c r="B557" s="336" t="s">
        <v>17</v>
      </c>
      <c r="C557" s="337">
        <f t="shared" si="49"/>
        <v>0</v>
      </c>
      <c r="D557" s="325"/>
      <c r="E557" s="323"/>
      <c r="F557" s="338">
        <f>'U.S. 2020 Pricing - 05.03.2021'!G49</f>
        <v>0</v>
      </c>
      <c r="G557" s="339"/>
      <c r="H557" s="339"/>
      <c r="I557" s="339"/>
      <c r="J557" s="339"/>
      <c r="K557" s="325"/>
      <c r="L557" s="323"/>
      <c r="M557" s="340">
        <f>'CAN Price Matrix - 05.03.2021'!G49</f>
        <v>0</v>
      </c>
      <c r="N557" s="341"/>
      <c r="O557" s="341"/>
      <c r="P557" s="341"/>
      <c r="Q557" s="341"/>
      <c r="R557" s="325"/>
    </row>
    <row r="558" spans="1:18" x14ac:dyDescent="0.25">
      <c r="A558" s="322" t="s">
        <v>719</v>
      </c>
      <c r="B558" s="336" t="s">
        <v>18</v>
      </c>
      <c r="C558" s="337">
        <f t="shared" si="49"/>
        <v>0</v>
      </c>
      <c r="D558" s="325"/>
      <c r="E558" s="323"/>
      <c r="F558" s="338">
        <f>'U.S. 2020 Pricing - 05.03.2021'!G50</f>
        <v>0</v>
      </c>
      <c r="G558" s="339"/>
      <c r="H558" s="339"/>
      <c r="I558" s="339"/>
      <c r="J558" s="339"/>
      <c r="K558" s="325"/>
      <c r="L558" s="323"/>
      <c r="M558" s="340">
        <f>'CAN Price Matrix - 05.03.2021'!G50</f>
        <v>0</v>
      </c>
      <c r="N558" s="341"/>
      <c r="O558" s="341"/>
      <c r="P558" s="341"/>
      <c r="Q558" s="341"/>
      <c r="R558" s="325"/>
    </row>
    <row r="559" spans="1:18" ht="15.75" x14ac:dyDescent="0.25">
      <c r="A559" s="322"/>
      <c r="B559" s="326"/>
      <c r="C559" s="324"/>
      <c r="D559" s="325"/>
      <c r="E559" s="326"/>
      <c r="F559" s="324" t="s">
        <v>589</v>
      </c>
      <c r="G559" s="324"/>
      <c r="H559" s="324"/>
      <c r="I559" s="324"/>
      <c r="J559" s="324" t="s">
        <v>762</v>
      </c>
      <c r="K559" s="325"/>
      <c r="L559" s="326"/>
      <c r="M559" s="327" t="s">
        <v>589</v>
      </c>
      <c r="N559" s="327"/>
      <c r="O559" s="327"/>
      <c r="P559" s="327"/>
      <c r="Q559" s="327" t="s">
        <v>995</v>
      </c>
      <c r="R559" s="325"/>
    </row>
    <row r="560" spans="1:18" ht="15.75" x14ac:dyDescent="0.25">
      <c r="A560" s="322"/>
      <c r="B560" s="344"/>
      <c r="C560" s="329"/>
      <c r="D560" s="325"/>
      <c r="E560" s="326"/>
      <c r="F560" s="329" t="s">
        <v>34</v>
      </c>
      <c r="G560" s="329"/>
      <c r="H560" s="329"/>
      <c r="I560" s="329"/>
      <c r="J560" s="329" t="s">
        <v>34</v>
      </c>
      <c r="K560" s="325"/>
      <c r="L560" s="326"/>
      <c r="M560" s="330" t="s">
        <v>34</v>
      </c>
      <c r="N560" s="330"/>
      <c r="O560" s="330"/>
      <c r="P560" s="330"/>
      <c r="Q560" s="330" t="s">
        <v>34</v>
      </c>
      <c r="R560" s="325"/>
    </row>
    <row r="561" spans="1:18" ht="17.25" x14ac:dyDescent="0.25">
      <c r="A561" s="322"/>
      <c r="B561" s="331" t="s">
        <v>22</v>
      </c>
      <c r="C561" s="332" t="s">
        <v>23</v>
      </c>
      <c r="D561" s="325"/>
      <c r="E561" s="323"/>
      <c r="F561" s="332" t="s">
        <v>23</v>
      </c>
      <c r="G561" s="333"/>
      <c r="H561" s="333"/>
      <c r="I561" s="333"/>
      <c r="J561" s="332" t="s">
        <v>23</v>
      </c>
      <c r="K561" s="325"/>
      <c r="L561" s="323"/>
      <c r="M561" s="334" t="s">
        <v>23</v>
      </c>
      <c r="N561" s="335"/>
      <c r="O561" s="335"/>
      <c r="P561" s="335"/>
      <c r="Q561" s="334" t="s">
        <v>23</v>
      </c>
      <c r="R561" s="325"/>
    </row>
    <row r="562" spans="1:18" x14ac:dyDescent="0.25">
      <c r="A562" s="322" t="s">
        <v>475</v>
      </c>
      <c r="B562" s="336" t="s">
        <v>596</v>
      </c>
      <c r="C562" s="337">
        <f t="shared" ref="C562:C570" si="50">IF(F562="-","",IF($C$1=$T$1,(F562*$C$2),IF($C$1=$T$2,(M562*$C$2))))</f>
        <v>111.69</v>
      </c>
      <c r="D562" s="325"/>
      <c r="E562" s="323"/>
      <c r="F562" s="338">
        <f>'U.S. 2020 Pricing - 05.03.2021'!G60</f>
        <v>111.69</v>
      </c>
      <c r="G562" s="339"/>
      <c r="H562" s="339"/>
      <c r="I562" s="339"/>
      <c r="J562" s="338">
        <f>'U.S. 2020 Pricing - 05.03.2021'!M60</f>
        <v>111.94</v>
      </c>
      <c r="K562" s="325"/>
      <c r="L562" s="323"/>
      <c r="M562" s="340">
        <f>'CAN Price Matrix - 05.03.2021'!G60</f>
        <v>150.13</v>
      </c>
      <c r="N562" s="341"/>
      <c r="O562" s="341"/>
      <c r="P562" s="341"/>
      <c r="Q562" s="340">
        <f>'CAN Price Matrix - 05.03.2021'!M60</f>
        <v>150.46</v>
      </c>
      <c r="R562" s="325"/>
    </row>
    <row r="563" spans="1:18" x14ac:dyDescent="0.25">
      <c r="A563" s="322" t="s">
        <v>476</v>
      </c>
      <c r="B563" s="336" t="s">
        <v>597</v>
      </c>
      <c r="C563" s="337">
        <f t="shared" si="50"/>
        <v>55.85</v>
      </c>
      <c r="D563" s="325"/>
      <c r="E563" s="323"/>
      <c r="F563" s="338">
        <f>'U.S. 2020 Pricing - 05.03.2021'!G61</f>
        <v>55.85</v>
      </c>
      <c r="G563" s="339"/>
      <c r="H563" s="339"/>
      <c r="I563" s="339"/>
      <c r="J563" s="338">
        <f>'U.S. 2020 Pricing - 05.03.2021'!M61</f>
        <v>56.1</v>
      </c>
      <c r="K563" s="325"/>
      <c r="L563" s="323"/>
      <c r="M563" s="340">
        <f>'CAN Price Matrix - 05.03.2021'!G61</f>
        <v>75.069999999999993</v>
      </c>
      <c r="N563" s="341"/>
      <c r="O563" s="341"/>
      <c r="P563" s="341"/>
      <c r="Q563" s="340">
        <f>'CAN Price Matrix - 05.03.2021'!M61</f>
        <v>75.400000000000006</v>
      </c>
      <c r="R563" s="325"/>
    </row>
    <row r="564" spans="1:18" x14ac:dyDescent="0.25">
      <c r="A564" s="322" t="s">
        <v>477</v>
      </c>
      <c r="B564" s="336" t="s">
        <v>44</v>
      </c>
      <c r="C564" s="337">
        <f t="shared" si="50"/>
        <v>31.91</v>
      </c>
      <c r="D564" s="325"/>
      <c r="E564" s="323"/>
      <c r="F564" s="338">
        <f>'U.S. 2020 Pricing - 05.03.2021'!G62</f>
        <v>31.91</v>
      </c>
      <c r="G564" s="339"/>
      <c r="H564" s="339"/>
      <c r="I564" s="339"/>
      <c r="J564" s="338">
        <f>'U.S. 2020 Pricing - 05.03.2021'!M62</f>
        <v>32.159999999999997</v>
      </c>
      <c r="K564" s="325"/>
      <c r="L564" s="323"/>
      <c r="M564" s="340">
        <f>'CAN Price Matrix - 05.03.2021'!G62</f>
        <v>42.89</v>
      </c>
      <c r="N564" s="341"/>
      <c r="O564" s="341"/>
      <c r="P564" s="341"/>
      <c r="Q564" s="340">
        <f>'CAN Price Matrix - 05.03.2021'!M62</f>
        <v>43.22</v>
      </c>
      <c r="R564" s="325"/>
    </row>
    <row r="565" spans="1:18" x14ac:dyDescent="0.25">
      <c r="A565" s="322" t="s">
        <v>478</v>
      </c>
      <c r="B565" s="336" t="s">
        <v>12</v>
      </c>
      <c r="C565" s="337">
        <f t="shared" si="50"/>
        <v>26.52</v>
      </c>
      <c r="D565" s="325"/>
      <c r="E565" s="323"/>
      <c r="F565" s="338">
        <f>'U.S. 2020 Pricing - 05.03.2021'!G63</f>
        <v>26.52</v>
      </c>
      <c r="G565" s="339"/>
      <c r="H565" s="339"/>
      <c r="I565" s="339"/>
      <c r="J565" s="338">
        <f>'U.S. 2020 Pricing - 05.03.2021'!M63</f>
        <v>26.77</v>
      </c>
      <c r="K565" s="325"/>
      <c r="L565" s="323"/>
      <c r="M565" s="340">
        <f>'CAN Price Matrix - 05.03.2021'!G63</f>
        <v>34.61</v>
      </c>
      <c r="N565" s="341"/>
      <c r="O565" s="341"/>
      <c r="P565" s="341"/>
      <c r="Q565" s="340">
        <f>'CAN Price Matrix - 05.03.2021'!M63</f>
        <v>34.94</v>
      </c>
      <c r="R565" s="325"/>
    </row>
    <row r="566" spans="1:18" x14ac:dyDescent="0.25">
      <c r="A566" s="322" t="s">
        <v>479</v>
      </c>
      <c r="B566" s="336" t="s">
        <v>14</v>
      </c>
      <c r="C566" s="337">
        <f t="shared" si="50"/>
        <v>26.33</v>
      </c>
      <c r="D566" s="325"/>
      <c r="E566" s="323"/>
      <c r="F566" s="338">
        <f>'U.S. 2020 Pricing - 05.03.2021'!G64</f>
        <v>26.33</v>
      </c>
      <c r="G566" s="339"/>
      <c r="H566" s="339"/>
      <c r="I566" s="339"/>
      <c r="J566" s="338">
        <f>'U.S. 2020 Pricing - 05.03.2021'!M64</f>
        <v>26.58</v>
      </c>
      <c r="K566" s="325"/>
      <c r="L566" s="323"/>
      <c r="M566" s="340">
        <f>'CAN Price Matrix - 05.03.2021'!G64</f>
        <v>35.39</v>
      </c>
      <c r="N566" s="341"/>
      <c r="O566" s="341"/>
      <c r="P566" s="341"/>
      <c r="Q566" s="340">
        <f>'CAN Price Matrix - 05.03.2021'!M64</f>
        <v>35.72</v>
      </c>
      <c r="R566" s="325"/>
    </row>
    <row r="567" spans="1:18" x14ac:dyDescent="0.25">
      <c r="A567" s="322" t="s">
        <v>480</v>
      </c>
      <c r="B567" s="336" t="s">
        <v>15</v>
      </c>
      <c r="C567" s="337">
        <f t="shared" si="50"/>
        <v>0</v>
      </c>
      <c r="D567" s="325"/>
      <c r="E567" s="323"/>
      <c r="F567" s="338">
        <f>'U.S. 2020 Pricing - 05.03.2021'!G65</f>
        <v>0</v>
      </c>
      <c r="G567" s="339"/>
      <c r="H567" s="339"/>
      <c r="I567" s="339"/>
      <c r="J567" s="338">
        <f>'U.S. 2020 Pricing - 05.03.2021'!M65</f>
        <v>0</v>
      </c>
      <c r="K567" s="325"/>
      <c r="L567" s="323"/>
      <c r="M567" s="340">
        <f>'CAN Price Matrix - 05.03.2021'!G65</f>
        <v>0</v>
      </c>
      <c r="N567" s="341"/>
      <c r="O567" s="341"/>
      <c r="P567" s="341"/>
      <c r="Q567" s="340">
        <f>'CAN Price Matrix - 05.03.2021'!M65</f>
        <v>0</v>
      </c>
      <c r="R567" s="325"/>
    </row>
    <row r="568" spans="1:18" x14ac:dyDescent="0.25">
      <c r="A568" s="322" t="s">
        <v>697</v>
      </c>
      <c r="B568" s="336" t="s">
        <v>16</v>
      </c>
      <c r="C568" s="337">
        <f t="shared" si="50"/>
        <v>0</v>
      </c>
      <c r="D568" s="325"/>
      <c r="E568" s="323"/>
      <c r="F568" s="338">
        <f>'U.S. 2020 Pricing - 05.03.2021'!G66</f>
        <v>0</v>
      </c>
      <c r="G568" s="339"/>
      <c r="H568" s="339"/>
      <c r="I568" s="339"/>
      <c r="J568" s="338">
        <f>'U.S. 2020 Pricing - 05.03.2021'!M66</f>
        <v>0</v>
      </c>
      <c r="K568" s="325"/>
      <c r="L568" s="323"/>
      <c r="M568" s="340">
        <f>'CAN Price Matrix - 05.03.2021'!G66</f>
        <v>0</v>
      </c>
      <c r="N568" s="341"/>
      <c r="O568" s="341"/>
      <c r="P568" s="341"/>
      <c r="Q568" s="340">
        <f>'CAN Price Matrix - 05.03.2021'!M66</f>
        <v>0</v>
      </c>
      <c r="R568" s="325"/>
    </row>
    <row r="569" spans="1:18" x14ac:dyDescent="0.25">
      <c r="A569" s="322" t="s">
        <v>698</v>
      </c>
      <c r="B569" s="336" t="s">
        <v>17</v>
      </c>
      <c r="C569" s="337">
        <f t="shared" si="50"/>
        <v>0</v>
      </c>
      <c r="D569" s="325"/>
      <c r="E569" s="323"/>
      <c r="F569" s="338">
        <f>'U.S. 2020 Pricing - 05.03.2021'!G67</f>
        <v>0</v>
      </c>
      <c r="G569" s="339"/>
      <c r="H569" s="339"/>
      <c r="I569" s="339"/>
      <c r="J569" s="338">
        <f>'U.S. 2020 Pricing - 05.03.2021'!M67</f>
        <v>0</v>
      </c>
      <c r="K569" s="325"/>
      <c r="L569" s="323"/>
      <c r="M569" s="340">
        <f>'CAN Price Matrix - 05.03.2021'!G67</f>
        <v>0</v>
      </c>
      <c r="N569" s="341"/>
      <c r="O569" s="341"/>
      <c r="P569" s="341"/>
      <c r="Q569" s="340">
        <f>'CAN Price Matrix - 05.03.2021'!M67</f>
        <v>0</v>
      </c>
      <c r="R569" s="325"/>
    </row>
    <row r="570" spans="1:18" x14ac:dyDescent="0.25">
      <c r="A570" s="322" t="s">
        <v>699</v>
      </c>
      <c r="B570" s="336" t="s">
        <v>18</v>
      </c>
      <c r="C570" s="337">
        <f t="shared" si="50"/>
        <v>0</v>
      </c>
      <c r="D570" s="325"/>
      <c r="E570" s="323"/>
      <c r="F570" s="338">
        <f>'U.S. 2020 Pricing - 05.03.2021'!G68</f>
        <v>0</v>
      </c>
      <c r="G570" s="339"/>
      <c r="H570" s="339"/>
      <c r="I570" s="339"/>
      <c r="J570" s="338">
        <f>'U.S. 2020 Pricing - 05.03.2021'!M68</f>
        <v>0</v>
      </c>
      <c r="K570" s="325"/>
      <c r="L570" s="323"/>
      <c r="M570" s="340">
        <f>'CAN Price Matrix - 05.03.2021'!G68</f>
        <v>0</v>
      </c>
      <c r="N570" s="341"/>
      <c r="O570" s="341"/>
      <c r="P570" s="341"/>
      <c r="Q570" s="340">
        <f>'CAN Price Matrix - 05.03.2021'!M68</f>
        <v>0</v>
      </c>
      <c r="R570" s="325"/>
    </row>
    <row r="571" spans="1:18" ht="17.25" x14ac:dyDescent="0.25">
      <c r="A571" s="322"/>
      <c r="B571" s="331" t="s">
        <v>22</v>
      </c>
      <c r="C571" s="332" t="s">
        <v>23</v>
      </c>
      <c r="D571" s="325"/>
      <c r="E571" s="323"/>
      <c r="F571" s="323"/>
      <c r="G571" s="323"/>
      <c r="H571" s="323"/>
      <c r="I571" s="323"/>
      <c r="J571" s="333"/>
      <c r="K571" s="325"/>
      <c r="L571" s="323"/>
      <c r="M571" s="342"/>
      <c r="N571" s="342"/>
      <c r="O571" s="342"/>
      <c r="P571" s="342"/>
      <c r="Q571" s="335"/>
      <c r="R571" s="325"/>
    </row>
    <row r="572" spans="1:18" x14ac:dyDescent="0.25">
      <c r="A572" s="322" t="s">
        <v>491</v>
      </c>
      <c r="B572" s="336" t="s">
        <v>596</v>
      </c>
      <c r="C572" s="337">
        <f>IF(J562="-","",IF($C$1=$T$1,(J562*$C$2),IF($C$1=$T$2,(Q562*$C$2))))</f>
        <v>111.94</v>
      </c>
      <c r="D572" s="325"/>
      <c r="E572" s="323"/>
      <c r="F572" s="323"/>
      <c r="G572" s="323"/>
      <c r="H572" s="323"/>
      <c r="I572" s="323"/>
      <c r="J572" s="339"/>
      <c r="K572" s="325"/>
      <c r="L572" s="323"/>
      <c r="M572" s="342"/>
      <c r="N572" s="342"/>
      <c r="O572" s="342"/>
      <c r="P572" s="342"/>
      <c r="Q572" s="341"/>
      <c r="R572" s="325"/>
    </row>
    <row r="573" spans="1:18" x14ac:dyDescent="0.25">
      <c r="A573" s="322" t="s">
        <v>492</v>
      </c>
      <c r="B573" s="336" t="s">
        <v>597</v>
      </c>
      <c r="C573" s="337">
        <f t="shared" ref="C573:C579" si="51">IF(J563="-","",IF($C$1=$T$1,(J563*$C$2),IF($C$1=$T$2,(Q563*$C$2))))</f>
        <v>56.1</v>
      </c>
      <c r="D573" s="325"/>
      <c r="E573" s="323"/>
      <c r="F573" s="323"/>
      <c r="G573" s="323"/>
      <c r="H573" s="323"/>
      <c r="I573" s="323"/>
      <c r="J573" s="339"/>
      <c r="K573" s="325"/>
      <c r="L573" s="323"/>
      <c r="M573" s="342"/>
      <c r="N573" s="342"/>
      <c r="O573" s="342"/>
      <c r="P573" s="342"/>
      <c r="Q573" s="341"/>
      <c r="R573" s="325"/>
    </row>
    <row r="574" spans="1:18" x14ac:dyDescent="0.25">
      <c r="A574" s="322" t="s">
        <v>493</v>
      </c>
      <c r="B574" s="336" t="s">
        <v>44</v>
      </c>
      <c r="C574" s="337">
        <f t="shared" si="51"/>
        <v>32.159999999999997</v>
      </c>
      <c r="D574" s="325"/>
      <c r="E574" s="323"/>
      <c r="F574" s="323"/>
      <c r="G574" s="323"/>
      <c r="H574" s="323"/>
      <c r="I574" s="323"/>
      <c r="J574" s="339"/>
      <c r="K574" s="325"/>
      <c r="L574" s="323"/>
      <c r="M574" s="342"/>
      <c r="N574" s="342"/>
      <c r="O574" s="342"/>
      <c r="P574" s="342"/>
      <c r="Q574" s="341"/>
      <c r="R574" s="325"/>
    </row>
    <row r="575" spans="1:18" x14ac:dyDescent="0.25">
      <c r="A575" s="322" t="s">
        <v>494</v>
      </c>
      <c r="B575" s="336" t="s">
        <v>12</v>
      </c>
      <c r="C575" s="337">
        <f t="shared" si="51"/>
        <v>26.77</v>
      </c>
      <c r="D575" s="325"/>
      <c r="E575" s="323"/>
      <c r="F575" s="323"/>
      <c r="G575" s="323"/>
      <c r="H575" s="323"/>
      <c r="I575" s="323"/>
      <c r="J575" s="339"/>
      <c r="K575" s="325"/>
      <c r="L575" s="323"/>
      <c r="M575" s="342"/>
      <c r="N575" s="342"/>
      <c r="O575" s="342"/>
      <c r="P575" s="342"/>
      <c r="Q575" s="341"/>
      <c r="R575" s="325"/>
    </row>
    <row r="576" spans="1:18" x14ac:dyDescent="0.25">
      <c r="A576" s="322" t="s">
        <v>495</v>
      </c>
      <c r="B576" s="336" t="s">
        <v>14</v>
      </c>
      <c r="C576" s="337">
        <f>IF(J566="-","",IF($C$1=$T$1,(J566*$C$2),IF($C$1=$T$2,(Q566*$C$2))))</f>
        <v>26.58</v>
      </c>
      <c r="D576" s="325"/>
      <c r="E576" s="323"/>
      <c r="F576" s="323"/>
      <c r="G576" s="323"/>
      <c r="H576" s="323"/>
      <c r="I576" s="323"/>
      <c r="J576" s="339"/>
      <c r="K576" s="325"/>
      <c r="L576" s="323"/>
      <c r="M576" s="342"/>
      <c r="N576" s="342"/>
      <c r="O576" s="342"/>
      <c r="P576" s="342"/>
      <c r="Q576" s="341"/>
      <c r="R576" s="325"/>
    </row>
    <row r="577" spans="1:18" x14ac:dyDescent="0.25">
      <c r="A577" s="322" t="s">
        <v>496</v>
      </c>
      <c r="B577" s="336" t="s">
        <v>15</v>
      </c>
      <c r="C577" s="337">
        <f t="shared" si="51"/>
        <v>0</v>
      </c>
      <c r="D577" s="325"/>
      <c r="E577" s="323"/>
      <c r="F577" s="323"/>
      <c r="G577" s="323"/>
      <c r="H577" s="323"/>
      <c r="I577" s="323"/>
      <c r="J577" s="339"/>
      <c r="K577" s="325"/>
      <c r="L577" s="323"/>
      <c r="M577" s="342"/>
      <c r="N577" s="342"/>
      <c r="O577" s="342"/>
      <c r="P577" s="342"/>
      <c r="Q577" s="341"/>
      <c r="R577" s="325"/>
    </row>
    <row r="578" spans="1:18" x14ac:dyDescent="0.25">
      <c r="A578" s="322" t="s">
        <v>700</v>
      </c>
      <c r="B578" s="336" t="s">
        <v>16</v>
      </c>
      <c r="C578" s="337">
        <f t="shared" si="51"/>
        <v>0</v>
      </c>
      <c r="D578" s="325"/>
      <c r="E578" s="323"/>
      <c r="F578" s="323"/>
      <c r="G578" s="323"/>
      <c r="H578" s="323"/>
      <c r="I578" s="323"/>
      <c r="J578" s="339"/>
      <c r="K578" s="325"/>
      <c r="L578" s="323"/>
      <c r="M578" s="342"/>
      <c r="N578" s="342"/>
      <c r="O578" s="342"/>
      <c r="P578" s="342"/>
      <c r="Q578" s="341"/>
      <c r="R578" s="325"/>
    </row>
    <row r="579" spans="1:18" x14ac:dyDescent="0.25">
      <c r="A579" s="322" t="s">
        <v>701</v>
      </c>
      <c r="B579" s="336" t="s">
        <v>17</v>
      </c>
      <c r="C579" s="337">
        <f t="shared" si="51"/>
        <v>0</v>
      </c>
      <c r="D579" s="325"/>
      <c r="E579" s="323"/>
      <c r="F579" s="323"/>
      <c r="G579" s="323"/>
      <c r="H579" s="323"/>
      <c r="I579" s="323"/>
      <c r="J579" s="339"/>
      <c r="K579" s="325"/>
      <c r="L579" s="323"/>
      <c r="M579" s="342"/>
      <c r="N579" s="342"/>
      <c r="O579" s="342"/>
      <c r="P579" s="342"/>
      <c r="Q579" s="341"/>
      <c r="R579" s="325"/>
    </row>
    <row r="580" spans="1:18" x14ac:dyDescent="0.25">
      <c r="A580" s="322" t="s">
        <v>702</v>
      </c>
      <c r="B580" s="336" t="s">
        <v>18</v>
      </c>
      <c r="C580" s="337">
        <f>IF(J570="-","",IF($C$1=$T$1,(J570*$C$2),IF($C$1=$T$2,(Q570*$C$2))))</f>
        <v>0</v>
      </c>
      <c r="D580" s="325"/>
      <c r="E580" s="323"/>
      <c r="F580" s="323"/>
      <c r="G580" s="323"/>
      <c r="H580" s="323"/>
      <c r="I580" s="323"/>
      <c r="J580" s="339"/>
      <c r="K580" s="325"/>
      <c r="L580" s="323"/>
      <c r="M580" s="342"/>
      <c r="N580" s="342"/>
      <c r="O580" s="342"/>
      <c r="P580" s="342"/>
      <c r="Q580" s="341"/>
      <c r="R580" s="325"/>
    </row>
    <row r="581" spans="1:18" ht="15.75" x14ac:dyDescent="0.25">
      <c r="A581" s="322"/>
      <c r="B581" s="326"/>
      <c r="C581" s="324"/>
      <c r="D581" s="325"/>
      <c r="E581" s="326"/>
      <c r="F581" s="324" t="s">
        <v>590</v>
      </c>
      <c r="G581" s="324"/>
      <c r="H581" s="324"/>
      <c r="I581" s="324"/>
      <c r="J581" s="324" t="s">
        <v>818</v>
      </c>
      <c r="K581" s="325"/>
      <c r="L581" s="326"/>
      <c r="M581" s="327" t="s">
        <v>590</v>
      </c>
      <c r="N581" s="327"/>
      <c r="O581" s="327"/>
      <c r="P581" s="327"/>
      <c r="Q581" s="327" t="s">
        <v>996</v>
      </c>
      <c r="R581" s="325"/>
    </row>
    <row r="582" spans="1:18" ht="15.75" x14ac:dyDescent="0.25">
      <c r="A582" s="322"/>
      <c r="B582" s="344"/>
      <c r="C582" s="329"/>
      <c r="D582" s="325"/>
      <c r="E582" s="326"/>
      <c r="F582" s="329" t="s">
        <v>34</v>
      </c>
      <c r="G582" s="329"/>
      <c r="H582" s="329"/>
      <c r="I582" s="329"/>
      <c r="J582" s="329" t="s">
        <v>34</v>
      </c>
      <c r="K582" s="325"/>
      <c r="L582" s="326"/>
      <c r="M582" s="330" t="s">
        <v>34</v>
      </c>
      <c r="N582" s="330"/>
      <c r="O582" s="330"/>
      <c r="P582" s="330"/>
      <c r="Q582" s="330" t="s">
        <v>34</v>
      </c>
      <c r="R582" s="325"/>
    </row>
    <row r="583" spans="1:18" ht="17.25" x14ac:dyDescent="0.25">
      <c r="A583" s="322"/>
      <c r="B583" s="331" t="s">
        <v>22</v>
      </c>
      <c r="C583" s="332" t="s">
        <v>23</v>
      </c>
      <c r="D583" s="325"/>
      <c r="E583" s="323"/>
      <c r="F583" s="332" t="s">
        <v>23</v>
      </c>
      <c r="G583" s="333"/>
      <c r="H583" s="333"/>
      <c r="I583" s="333"/>
      <c r="J583" s="332" t="s">
        <v>23</v>
      </c>
      <c r="K583" s="325"/>
      <c r="L583" s="323"/>
      <c r="M583" s="334" t="s">
        <v>23</v>
      </c>
      <c r="N583" s="335"/>
      <c r="O583" s="335"/>
      <c r="P583" s="335"/>
      <c r="Q583" s="334" t="s">
        <v>23</v>
      </c>
      <c r="R583" s="325"/>
    </row>
    <row r="584" spans="1:18" x14ac:dyDescent="0.25">
      <c r="A584" s="322" t="s">
        <v>509</v>
      </c>
      <c r="B584" s="336" t="s">
        <v>596</v>
      </c>
      <c r="C584" s="337">
        <f t="shared" ref="C584:C592" si="52">IF(F584="-","",IF($C$1=$T$1,(F584*$C$2),IF($C$1=$T$2,(M584*$C$2))))</f>
        <v>121.75</v>
      </c>
      <c r="D584" s="325"/>
      <c r="E584" s="323"/>
      <c r="F584" s="338">
        <f>'U.S. 2020 Pricing - 05.03.2021'!G78</f>
        <v>121.75</v>
      </c>
      <c r="G584" s="339"/>
      <c r="H584" s="339"/>
      <c r="I584" s="339"/>
      <c r="J584" s="338">
        <f>'U.S. 2020 Pricing - 05.03.2021'!M78</f>
        <v>122</v>
      </c>
      <c r="K584" s="325"/>
      <c r="L584" s="323"/>
      <c r="M584" s="340">
        <f>'CAN Price Matrix - 05.03.2021'!G78</f>
        <v>163.66</v>
      </c>
      <c r="N584" s="341"/>
      <c r="O584" s="341"/>
      <c r="P584" s="341"/>
      <c r="Q584" s="340">
        <f>'CAN Price Matrix - 05.03.2021'!M78</f>
        <v>163.99</v>
      </c>
      <c r="R584" s="325"/>
    </row>
    <row r="585" spans="1:18" x14ac:dyDescent="0.25">
      <c r="A585" s="322" t="s">
        <v>510</v>
      </c>
      <c r="B585" s="336" t="s">
        <v>597</v>
      </c>
      <c r="C585" s="337">
        <f t="shared" si="52"/>
        <v>60.87</v>
      </c>
      <c r="D585" s="325"/>
      <c r="E585" s="323"/>
      <c r="F585" s="338">
        <f>'U.S. 2020 Pricing - 05.03.2021'!G79</f>
        <v>60.87</v>
      </c>
      <c r="G585" s="339"/>
      <c r="H585" s="339"/>
      <c r="I585" s="339"/>
      <c r="J585" s="338">
        <f>'U.S. 2020 Pricing - 05.03.2021'!M79</f>
        <v>61.12</v>
      </c>
      <c r="K585" s="325"/>
      <c r="L585" s="323"/>
      <c r="M585" s="340">
        <f>'CAN Price Matrix - 05.03.2021'!G79</f>
        <v>81.819999999999993</v>
      </c>
      <c r="N585" s="341"/>
      <c r="O585" s="341"/>
      <c r="P585" s="341"/>
      <c r="Q585" s="340">
        <f>'CAN Price Matrix - 05.03.2021'!M79</f>
        <v>82.15</v>
      </c>
      <c r="R585" s="325"/>
    </row>
    <row r="586" spans="1:18" x14ac:dyDescent="0.25">
      <c r="A586" s="322" t="s">
        <v>511</v>
      </c>
      <c r="B586" s="336" t="s">
        <v>44</v>
      </c>
      <c r="C586" s="337">
        <f t="shared" si="52"/>
        <v>37.97</v>
      </c>
      <c r="D586" s="325"/>
      <c r="E586" s="323"/>
      <c r="F586" s="338">
        <f>'U.S. 2020 Pricing - 05.03.2021'!G80</f>
        <v>37.97</v>
      </c>
      <c r="G586" s="339"/>
      <c r="H586" s="339"/>
      <c r="I586" s="339"/>
      <c r="J586" s="338">
        <f>'U.S. 2020 Pricing - 05.03.2021'!M80</f>
        <v>38.22</v>
      </c>
      <c r="K586" s="325"/>
      <c r="L586" s="323"/>
      <c r="M586" s="340">
        <f>'CAN Price Matrix - 05.03.2021'!G80</f>
        <v>50.33</v>
      </c>
      <c r="N586" s="341"/>
      <c r="O586" s="341"/>
      <c r="P586" s="341"/>
      <c r="Q586" s="340">
        <f>'CAN Price Matrix - 05.03.2021'!M80</f>
        <v>50.66</v>
      </c>
      <c r="R586" s="325"/>
    </row>
    <row r="587" spans="1:18" x14ac:dyDescent="0.25">
      <c r="A587" s="322" t="s">
        <v>512</v>
      </c>
      <c r="B587" s="336" t="s">
        <v>12</v>
      </c>
      <c r="C587" s="337">
        <f t="shared" si="52"/>
        <v>30.11</v>
      </c>
      <c r="D587" s="325"/>
      <c r="E587" s="323"/>
      <c r="F587" s="338">
        <f>'U.S. 2020 Pricing - 05.03.2021'!G81</f>
        <v>30.11</v>
      </c>
      <c r="G587" s="339"/>
      <c r="H587" s="339"/>
      <c r="I587" s="339"/>
      <c r="J587" s="338">
        <f>'U.S. 2020 Pricing - 05.03.2021'!M81</f>
        <v>30.36</v>
      </c>
      <c r="K587" s="325"/>
      <c r="L587" s="323"/>
      <c r="M587" s="340">
        <f>'CAN Price Matrix - 05.03.2021'!G81</f>
        <v>40.47</v>
      </c>
      <c r="N587" s="341"/>
      <c r="O587" s="341"/>
      <c r="P587" s="341"/>
      <c r="Q587" s="340">
        <f>'CAN Price Matrix - 05.03.2021'!M81</f>
        <v>40.799999999999997</v>
      </c>
      <c r="R587" s="325"/>
    </row>
    <row r="588" spans="1:18" x14ac:dyDescent="0.25">
      <c r="A588" s="322" t="s">
        <v>513</v>
      </c>
      <c r="B588" s="336" t="s">
        <v>14</v>
      </c>
      <c r="C588" s="337">
        <f t="shared" si="52"/>
        <v>29.92</v>
      </c>
      <c r="D588" s="325"/>
      <c r="E588" s="323"/>
      <c r="F588" s="338">
        <f>'U.S. 2020 Pricing - 05.03.2021'!G82</f>
        <v>29.92</v>
      </c>
      <c r="G588" s="339"/>
      <c r="H588" s="339"/>
      <c r="I588" s="339"/>
      <c r="J588" s="338">
        <f>'U.S. 2020 Pricing - 05.03.2021'!M82</f>
        <v>30.17</v>
      </c>
      <c r="K588" s="325"/>
      <c r="L588" s="323"/>
      <c r="M588" s="340">
        <f>'CAN Price Matrix - 05.03.2021'!G82</f>
        <v>40.22</v>
      </c>
      <c r="N588" s="341"/>
      <c r="O588" s="341"/>
      <c r="P588" s="341"/>
      <c r="Q588" s="340">
        <f>'CAN Price Matrix - 05.03.2021'!M82</f>
        <v>40.549999999999997</v>
      </c>
      <c r="R588" s="325"/>
    </row>
    <row r="589" spans="1:18" x14ac:dyDescent="0.25">
      <c r="A589" s="322" t="s">
        <v>514</v>
      </c>
      <c r="B589" s="336" t="s">
        <v>15</v>
      </c>
      <c r="C589" s="337">
        <f t="shared" si="52"/>
        <v>0</v>
      </c>
      <c r="D589" s="325"/>
      <c r="E589" s="323"/>
      <c r="F589" s="338">
        <f>'U.S. 2020 Pricing - 05.03.2021'!G83</f>
        <v>0</v>
      </c>
      <c r="G589" s="339"/>
      <c r="H589" s="339"/>
      <c r="I589" s="339"/>
      <c r="J589" s="338">
        <f>'U.S. 2020 Pricing - 05.03.2021'!M83</f>
        <v>0</v>
      </c>
      <c r="K589" s="325"/>
      <c r="L589" s="323"/>
      <c r="M589" s="340">
        <f>'CAN Price Matrix - 05.03.2021'!G83</f>
        <v>0</v>
      </c>
      <c r="N589" s="341"/>
      <c r="O589" s="341"/>
      <c r="P589" s="341"/>
      <c r="Q589" s="340">
        <f>'CAN Price Matrix - 05.03.2021'!M83</f>
        <v>0</v>
      </c>
      <c r="R589" s="325"/>
    </row>
    <row r="590" spans="1:18" x14ac:dyDescent="0.25">
      <c r="A590" s="322" t="s">
        <v>703</v>
      </c>
      <c r="B590" s="336" t="s">
        <v>16</v>
      </c>
      <c r="C590" s="337">
        <f t="shared" si="52"/>
        <v>0</v>
      </c>
      <c r="D590" s="325"/>
      <c r="E590" s="323"/>
      <c r="F590" s="338">
        <f>'U.S. 2020 Pricing - 05.03.2021'!G84</f>
        <v>0</v>
      </c>
      <c r="G590" s="339"/>
      <c r="H590" s="339"/>
      <c r="I590" s="339"/>
      <c r="J590" s="338">
        <f>'U.S. 2020 Pricing - 05.03.2021'!M84</f>
        <v>0</v>
      </c>
      <c r="K590" s="325"/>
      <c r="L590" s="323"/>
      <c r="M590" s="340">
        <f>'CAN Price Matrix - 05.03.2021'!G84</f>
        <v>0</v>
      </c>
      <c r="N590" s="341"/>
      <c r="O590" s="341"/>
      <c r="P590" s="341"/>
      <c r="Q590" s="340">
        <f>'CAN Price Matrix - 05.03.2021'!M84</f>
        <v>0</v>
      </c>
      <c r="R590" s="325"/>
    </row>
    <row r="591" spans="1:18" x14ac:dyDescent="0.25">
      <c r="A591" s="322" t="s">
        <v>704</v>
      </c>
      <c r="B591" s="336" t="s">
        <v>17</v>
      </c>
      <c r="C591" s="337">
        <f t="shared" si="52"/>
        <v>0</v>
      </c>
      <c r="D591" s="325"/>
      <c r="E591" s="323"/>
      <c r="F591" s="338">
        <f>'U.S. 2020 Pricing - 05.03.2021'!G85</f>
        <v>0</v>
      </c>
      <c r="G591" s="339"/>
      <c r="H591" s="339"/>
      <c r="I591" s="339"/>
      <c r="J591" s="338">
        <f>'U.S. 2020 Pricing - 05.03.2021'!M85</f>
        <v>0</v>
      </c>
      <c r="K591" s="325"/>
      <c r="L591" s="323"/>
      <c r="M591" s="340">
        <f>'CAN Price Matrix - 05.03.2021'!G85</f>
        <v>0</v>
      </c>
      <c r="N591" s="341"/>
      <c r="O591" s="341"/>
      <c r="P591" s="341"/>
      <c r="Q591" s="340">
        <f>'CAN Price Matrix - 05.03.2021'!M85</f>
        <v>0</v>
      </c>
      <c r="R591" s="325"/>
    </row>
    <row r="592" spans="1:18" x14ac:dyDescent="0.25">
      <c r="A592" s="322" t="s">
        <v>705</v>
      </c>
      <c r="B592" s="336" t="s">
        <v>18</v>
      </c>
      <c r="C592" s="337">
        <f t="shared" si="52"/>
        <v>0</v>
      </c>
      <c r="D592" s="325"/>
      <c r="E592" s="323"/>
      <c r="F592" s="338">
        <f>'U.S. 2020 Pricing - 05.03.2021'!G86</f>
        <v>0</v>
      </c>
      <c r="G592" s="339"/>
      <c r="H592" s="339"/>
      <c r="I592" s="339"/>
      <c r="J592" s="338">
        <f>'U.S. 2020 Pricing - 05.03.2021'!M86</f>
        <v>0</v>
      </c>
      <c r="K592" s="325"/>
      <c r="L592" s="323"/>
      <c r="M592" s="340">
        <f>'CAN Price Matrix - 05.03.2021'!G86</f>
        <v>0</v>
      </c>
      <c r="N592" s="341"/>
      <c r="O592" s="341"/>
      <c r="P592" s="341"/>
      <c r="Q592" s="340">
        <f>'CAN Price Matrix - 05.03.2021'!M86</f>
        <v>0</v>
      </c>
      <c r="R592" s="325"/>
    </row>
    <row r="593" spans="1:18" ht="17.25" x14ac:dyDescent="0.25">
      <c r="A593" s="322"/>
      <c r="B593" s="331" t="s">
        <v>22</v>
      </c>
      <c r="C593" s="332" t="s">
        <v>23</v>
      </c>
      <c r="D593" s="325"/>
      <c r="E593" s="323"/>
      <c r="F593" s="323"/>
      <c r="G593" s="323"/>
      <c r="H593" s="323"/>
      <c r="I593" s="323"/>
      <c r="J593" s="333"/>
      <c r="K593" s="325"/>
      <c r="L593" s="323"/>
      <c r="M593" s="342"/>
      <c r="N593" s="342"/>
      <c r="O593" s="342"/>
      <c r="P593" s="342"/>
      <c r="Q593" s="335"/>
      <c r="R593" s="325"/>
    </row>
    <row r="594" spans="1:18" x14ac:dyDescent="0.25">
      <c r="A594" s="322" t="s">
        <v>497</v>
      </c>
      <c r="B594" s="336" t="s">
        <v>596</v>
      </c>
      <c r="C594" s="337">
        <f>IF(J584="-","",IF($C$1=$T$1,(J584*$C$2),IF($C$1=$T$2,(Q584*$C$2))))</f>
        <v>122</v>
      </c>
      <c r="D594" s="325"/>
      <c r="E594" s="323"/>
      <c r="F594" s="323"/>
      <c r="G594" s="323"/>
      <c r="H594" s="323"/>
      <c r="I594" s="323"/>
      <c r="J594" s="339"/>
      <c r="K594" s="325"/>
      <c r="L594" s="323"/>
      <c r="M594" s="342"/>
      <c r="N594" s="342"/>
      <c r="O594" s="342"/>
      <c r="P594" s="342"/>
      <c r="Q594" s="341"/>
      <c r="R594" s="325"/>
    </row>
    <row r="595" spans="1:18" x14ac:dyDescent="0.25">
      <c r="A595" s="322" t="s">
        <v>498</v>
      </c>
      <c r="B595" s="336" t="s">
        <v>597</v>
      </c>
      <c r="C595" s="337">
        <f t="shared" ref="C595:C601" si="53">IF(J585="-","",IF($C$1=$T$1,(J585*$C$2),IF($C$1=$T$2,(Q585*$C$2))))</f>
        <v>61.12</v>
      </c>
      <c r="D595" s="325"/>
      <c r="E595" s="323"/>
      <c r="F595" s="323"/>
      <c r="G595" s="323"/>
      <c r="H595" s="323"/>
      <c r="I595" s="323"/>
      <c r="J595" s="339"/>
      <c r="K595" s="325"/>
      <c r="L595" s="323"/>
      <c r="M595" s="342"/>
      <c r="N595" s="342"/>
      <c r="O595" s="342"/>
      <c r="P595" s="342"/>
      <c r="Q595" s="341"/>
      <c r="R595" s="325"/>
    </row>
    <row r="596" spans="1:18" x14ac:dyDescent="0.25">
      <c r="A596" s="322" t="s">
        <v>499</v>
      </c>
      <c r="B596" s="336" t="s">
        <v>44</v>
      </c>
      <c r="C596" s="337">
        <f t="shared" si="53"/>
        <v>38.22</v>
      </c>
      <c r="D596" s="325"/>
      <c r="E596" s="323"/>
      <c r="F596" s="323"/>
      <c r="G596" s="323"/>
      <c r="H596" s="323"/>
      <c r="I596" s="323"/>
      <c r="J596" s="339"/>
      <c r="K596" s="325"/>
      <c r="L596" s="323"/>
      <c r="M596" s="342"/>
      <c r="N596" s="342"/>
      <c r="O596" s="342"/>
      <c r="P596" s="342"/>
      <c r="Q596" s="341"/>
      <c r="R596" s="325"/>
    </row>
    <row r="597" spans="1:18" x14ac:dyDescent="0.25">
      <c r="A597" s="322" t="s">
        <v>500</v>
      </c>
      <c r="B597" s="336" t="s">
        <v>12</v>
      </c>
      <c r="C597" s="337">
        <f t="shared" si="53"/>
        <v>30.36</v>
      </c>
      <c r="D597" s="325"/>
      <c r="E597" s="323"/>
      <c r="F597" s="323"/>
      <c r="G597" s="323"/>
      <c r="H597" s="323"/>
      <c r="I597" s="323"/>
      <c r="J597" s="339"/>
      <c r="K597" s="325"/>
      <c r="L597" s="323"/>
      <c r="M597" s="342"/>
      <c r="N597" s="342"/>
      <c r="O597" s="342"/>
      <c r="P597" s="342"/>
      <c r="Q597" s="341"/>
      <c r="R597" s="325"/>
    </row>
    <row r="598" spans="1:18" x14ac:dyDescent="0.25">
      <c r="A598" s="322" t="s">
        <v>501</v>
      </c>
      <c r="B598" s="336" t="s">
        <v>14</v>
      </c>
      <c r="C598" s="337">
        <f>IF(J588="-","",IF($C$1=$T$1,(J588*$C$2),IF($C$1=$T$2,(Q588*$C$2))))</f>
        <v>30.17</v>
      </c>
      <c r="D598" s="325"/>
      <c r="E598" s="323"/>
      <c r="F598" s="323"/>
      <c r="G598" s="323"/>
      <c r="H598" s="323"/>
      <c r="I598" s="323"/>
      <c r="J598" s="339"/>
      <c r="K598" s="325"/>
      <c r="L598" s="323"/>
      <c r="M598" s="342"/>
      <c r="N598" s="342"/>
      <c r="O598" s="342"/>
      <c r="P598" s="342"/>
      <c r="Q598" s="341"/>
      <c r="R598" s="325"/>
    </row>
    <row r="599" spans="1:18" x14ac:dyDescent="0.25">
      <c r="A599" s="322" t="s">
        <v>502</v>
      </c>
      <c r="B599" s="336" t="s">
        <v>15</v>
      </c>
      <c r="C599" s="337">
        <f t="shared" si="53"/>
        <v>0</v>
      </c>
      <c r="D599" s="325"/>
      <c r="E599" s="323"/>
      <c r="F599" s="323"/>
      <c r="G599" s="323"/>
      <c r="H599" s="323"/>
      <c r="I599" s="323"/>
      <c r="J599" s="339"/>
      <c r="K599" s="325"/>
      <c r="L599" s="323"/>
      <c r="M599" s="342"/>
      <c r="N599" s="342"/>
      <c r="O599" s="342"/>
      <c r="P599" s="342"/>
      <c r="Q599" s="341"/>
      <c r="R599" s="325"/>
    </row>
    <row r="600" spans="1:18" x14ac:dyDescent="0.25">
      <c r="A600" s="322" t="s">
        <v>706</v>
      </c>
      <c r="B600" s="336" t="s">
        <v>16</v>
      </c>
      <c r="C600" s="337">
        <f t="shared" si="53"/>
        <v>0</v>
      </c>
      <c r="D600" s="325"/>
      <c r="E600" s="323"/>
      <c r="F600" s="323"/>
      <c r="G600" s="323"/>
      <c r="H600" s="323"/>
      <c r="I600" s="323"/>
      <c r="J600" s="339"/>
      <c r="K600" s="325"/>
      <c r="L600" s="323"/>
      <c r="M600" s="342"/>
      <c r="N600" s="342"/>
      <c r="O600" s="342"/>
      <c r="P600" s="342"/>
      <c r="Q600" s="341"/>
      <c r="R600" s="325"/>
    </row>
    <row r="601" spans="1:18" x14ac:dyDescent="0.25">
      <c r="A601" s="322" t="s">
        <v>707</v>
      </c>
      <c r="B601" s="336" t="s">
        <v>17</v>
      </c>
      <c r="C601" s="337">
        <f t="shared" si="53"/>
        <v>0</v>
      </c>
      <c r="D601" s="325"/>
      <c r="E601" s="323"/>
      <c r="F601" s="323"/>
      <c r="G601" s="323"/>
      <c r="H601" s="323"/>
      <c r="I601" s="323"/>
      <c r="J601" s="339"/>
      <c r="K601" s="325"/>
      <c r="L601" s="323"/>
      <c r="M601" s="342"/>
      <c r="N601" s="342"/>
      <c r="O601" s="342"/>
      <c r="P601" s="342"/>
      <c r="Q601" s="341"/>
      <c r="R601" s="325"/>
    </row>
    <row r="602" spans="1:18" x14ac:dyDescent="0.25">
      <c r="A602" s="322" t="s">
        <v>708</v>
      </c>
      <c r="B602" s="336" t="s">
        <v>18</v>
      </c>
      <c r="C602" s="337">
        <f>IF(J592="-","",IF($C$1=$T$1,(J592*$C$2),IF($C$1=$T$2,(Q592*$C$2))))</f>
        <v>0</v>
      </c>
      <c r="D602" s="325"/>
      <c r="E602" s="323"/>
      <c r="F602" s="323"/>
      <c r="G602" s="323"/>
      <c r="H602" s="323"/>
      <c r="I602" s="323"/>
      <c r="J602" s="339"/>
      <c r="K602" s="325"/>
      <c r="L602" s="323"/>
      <c r="M602" s="342"/>
      <c r="N602" s="342"/>
      <c r="O602" s="342"/>
      <c r="P602" s="342"/>
      <c r="Q602" s="341"/>
      <c r="R602" s="325"/>
    </row>
    <row r="603" spans="1:18" ht="15.75" x14ac:dyDescent="0.25">
      <c r="A603" s="322"/>
      <c r="B603" s="343"/>
      <c r="C603" s="324"/>
      <c r="D603" s="325"/>
      <c r="E603" s="326"/>
      <c r="F603" s="324" t="s">
        <v>593</v>
      </c>
      <c r="G603" s="324"/>
      <c r="H603" s="324"/>
      <c r="I603" s="324"/>
      <c r="J603" s="324"/>
      <c r="K603" s="325"/>
      <c r="L603" s="326"/>
      <c r="M603" s="327" t="s">
        <v>593</v>
      </c>
      <c r="N603" s="327"/>
      <c r="O603" s="327"/>
      <c r="P603" s="327"/>
      <c r="Q603" s="327"/>
      <c r="R603" s="325"/>
    </row>
    <row r="604" spans="1:18" ht="15.75" x14ac:dyDescent="0.25">
      <c r="A604" s="322"/>
      <c r="B604" s="344"/>
      <c r="C604" s="329"/>
      <c r="D604" s="325"/>
      <c r="E604" s="326"/>
      <c r="F604" s="329" t="s">
        <v>34</v>
      </c>
      <c r="G604" s="329"/>
      <c r="H604" s="329"/>
      <c r="I604" s="329"/>
      <c r="J604" s="329"/>
      <c r="K604" s="325"/>
      <c r="L604" s="326"/>
      <c r="M604" s="330" t="s">
        <v>34</v>
      </c>
      <c r="N604" s="330"/>
      <c r="O604" s="330"/>
      <c r="P604" s="330"/>
      <c r="Q604" s="330"/>
      <c r="R604" s="325"/>
    </row>
    <row r="605" spans="1:18" ht="17.25" x14ac:dyDescent="0.25">
      <c r="A605" s="322"/>
      <c r="B605" s="331" t="s">
        <v>22</v>
      </c>
      <c r="C605" s="332" t="s">
        <v>23</v>
      </c>
      <c r="D605" s="325"/>
      <c r="E605" s="323"/>
      <c r="F605" s="332" t="s">
        <v>23</v>
      </c>
      <c r="G605" s="333"/>
      <c r="H605" s="333"/>
      <c r="I605" s="333"/>
      <c r="J605" s="333"/>
      <c r="K605" s="325"/>
      <c r="L605" s="323"/>
      <c r="M605" s="334" t="s">
        <v>23</v>
      </c>
      <c r="N605" s="335"/>
      <c r="O605" s="335"/>
      <c r="P605" s="335"/>
      <c r="Q605" s="335"/>
      <c r="R605" s="325"/>
    </row>
    <row r="606" spans="1:18" x14ac:dyDescent="0.25">
      <c r="A606" s="322" t="s">
        <v>521</v>
      </c>
      <c r="B606" s="336" t="s">
        <v>596</v>
      </c>
      <c r="C606" s="337">
        <f t="shared" ref="C606:C614" si="54">IF(F606="-","",IF($C$1=$T$1,(F606*$C$2),IF($C$1=$T$2,(M606*$C$2))))</f>
        <v>133.65</v>
      </c>
      <c r="D606" s="325"/>
      <c r="E606" s="323"/>
      <c r="F606" s="338">
        <f>'U.S. 2020 Pricing - 05.03.2021'!G96</f>
        <v>133.65</v>
      </c>
      <c r="G606" s="339"/>
      <c r="H606" s="339"/>
      <c r="I606" s="339"/>
      <c r="J606" s="339"/>
      <c r="K606" s="325"/>
      <c r="L606" s="323"/>
      <c r="M606" s="340">
        <f>'CAN Price Matrix - 05.03.2021'!G96</f>
        <v>171.09</v>
      </c>
      <c r="N606" s="341"/>
      <c r="O606" s="341"/>
      <c r="P606" s="341"/>
      <c r="Q606" s="341"/>
      <c r="R606" s="325"/>
    </row>
    <row r="607" spans="1:18" x14ac:dyDescent="0.25">
      <c r="A607" s="322" t="s">
        <v>522</v>
      </c>
      <c r="B607" s="336" t="s">
        <v>597</v>
      </c>
      <c r="C607" s="337">
        <f t="shared" si="54"/>
        <v>66.83</v>
      </c>
      <c r="D607" s="325"/>
      <c r="E607" s="323"/>
      <c r="F607" s="338">
        <f>'U.S. 2020 Pricing - 05.03.2021'!G97</f>
        <v>66.83</v>
      </c>
      <c r="G607" s="339"/>
      <c r="H607" s="339"/>
      <c r="I607" s="339"/>
      <c r="J607" s="339"/>
      <c r="K607" s="325"/>
      <c r="L607" s="323"/>
      <c r="M607" s="340">
        <f>'CAN Price Matrix - 05.03.2021'!G97</f>
        <v>85.55</v>
      </c>
      <c r="N607" s="341"/>
      <c r="O607" s="341"/>
      <c r="P607" s="341"/>
      <c r="Q607" s="341"/>
      <c r="R607" s="325"/>
    </row>
    <row r="608" spans="1:18" x14ac:dyDescent="0.25">
      <c r="A608" s="322" t="s">
        <v>523</v>
      </c>
      <c r="B608" s="336" t="s">
        <v>44</v>
      </c>
      <c r="C608" s="337">
        <f t="shared" si="54"/>
        <v>38.19</v>
      </c>
      <c r="D608" s="325"/>
      <c r="E608" s="323"/>
      <c r="F608" s="338">
        <f>'U.S. 2020 Pricing - 05.03.2021'!G98</f>
        <v>38.19</v>
      </c>
      <c r="G608" s="339"/>
      <c r="H608" s="339"/>
      <c r="I608" s="339"/>
      <c r="J608" s="339"/>
      <c r="K608" s="325"/>
      <c r="L608" s="323"/>
      <c r="M608" s="340">
        <f>'CAN Price Matrix - 05.03.2021'!G98</f>
        <v>52.61</v>
      </c>
      <c r="N608" s="341"/>
      <c r="O608" s="341"/>
      <c r="P608" s="341"/>
      <c r="Q608" s="341"/>
      <c r="R608" s="325"/>
    </row>
    <row r="609" spans="1:18" x14ac:dyDescent="0.25">
      <c r="A609" s="322" t="s">
        <v>524</v>
      </c>
      <c r="B609" s="336" t="s">
        <v>12</v>
      </c>
      <c r="C609" s="337">
        <f t="shared" si="54"/>
        <v>33.659999999999997</v>
      </c>
      <c r="D609" s="325"/>
      <c r="E609" s="323"/>
      <c r="F609" s="338">
        <f>'U.S. 2020 Pricing - 05.03.2021'!G99</f>
        <v>33.659999999999997</v>
      </c>
      <c r="G609" s="339"/>
      <c r="H609" s="339"/>
      <c r="I609" s="339"/>
      <c r="J609" s="339"/>
      <c r="K609" s="325"/>
      <c r="L609" s="323"/>
      <c r="M609" s="340">
        <f>'CAN Price Matrix - 05.03.2021'!G99</f>
        <v>43.1</v>
      </c>
      <c r="N609" s="341"/>
      <c r="O609" s="341"/>
      <c r="P609" s="341"/>
      <c r="Q609" s="341"/>
      <c r="R609" s="325"/>
    </row>
    <row r="610" spans="1:18" x14ac:dyDescent="0.25">
      <c r="A610" s="322" t="s">
        <v>720</v>
      </c>
      <c r="B610" s="336" t="s">
        <v>14</v>
      </c>
      <c r="C610" s="337">
        <f t="shared" si="54"/>
        <v>33.479999999999997</v>
      </c>
      <c r="D610" s="325"/>
      <c r="E610" s="323"/>
      <c r="F610" s="338">
        <f>'U.S. 2020 Pricing - 05.03.2021'!G100</f>
        <v>33.479999999999997</v>
      </c>
      <c r="G610" s="339"/>
      <c r="H610" s="339"/>
      <c r="I610" s="339"/>
      <c r="J610" s="339"/>
      <c r="K610" s="325"/>
      <c r="L610" s="323"/>
      <c r="M610" s="340">
        <f>'CAN Price Matrix - 05.03.2021'!G100</f>
        <v>42.85</v>
      </c>
      <c r="N610" s="341"/>
      <c r="O610" s="341"/>
      <c r="P610" s="341"/>
      <c r="Q610" s="341"/>
      <c r="R610" s="325"/>
    </row>
    <row r="611" spans="1:18" x14ac:dyDescent="0.25">
      <c r="A611" s="322" t="s">
        <v>721</v>
      </c>
      <c r="B611" s="336" t="s">
        <v>15</v>
      </c>
      <c r="C611" s="337">
        <f t="shared" si="54"/>
        <v>0</v>
      </c>
      <c r="D611" s="325"/>
      <c r="E611" s="323"/>
      <c r="F611" s="338">
        <f>'U.S. 2020 Pricing - 05.03.2021'!G101</f>
        <v>0</v>
      </c>
      <c r="G611" s="339"/>
      <c r="H611" s="339"/>
      <c r="I611" s="339"/>
      <c r="J611" s="339"/>
      <c r="K611" s="325"/>
      <c r="L611" s="323"/>
      <c r="M611" s="340">
        <f>'CAN Price Matrix - 05.03.2021'!G101</f>
        <v>0</v>
      </c>
      <c r="N611" s="341"/>
      <c r="O611" s="341"/>
      <c r="P611" s="341"/>
      <c r="Q611" s="341"/>
      <c r="R611" s="325"/>
    </row>
    <row r="612" spans="1:18" x14ac:dyDescent="0.25">
      <c r="A612" s="322" t="s">
        <v>722</v>
      </c>
      <c r="B612" s="336" t="s">
        <v>16</v>
      </c>
      <c r="C612" s="337">
        <f t="shared" si="54"/>
        <v>0</v>
      </c>
      <c r="D612" s="325"/>
      <c r="E612" s="323"/>
      <c r="F612" s="338">
        <f>'U.S. 2020 Pricing - 05.03.2021'!G102</f>
        <v>0</v>
      </c>
      <c r="G612" s="339"/>
      <c r="H612" s="339"/>
      <c r="I612" s="339"/>
      <c r="J612" s="339"/>
      <c r="K612" s="325"/>
      <c r="L612" s="323"/>
      <c r="M612" s="340">
        <f>'CAN Price Matrix - 05.03.2021'!G102</f>
        <v>0</v>
      </c>
      <c r="N612" s="341"/>
      <c r="O612" s="341"/>
      <c r="P612" s="341"/>
      <c r="Q612" s="341"/>
      <c r="R612" s="325"/>
    </row>
    <row r="613" spans="1:18" x14ac:dyDescent="0.25">
      <c r="A613" s="322" t="s">
        <v>723</v>
      </c>
      <c r="B613" s="336" t="s">
        <v>17</v>
      </c>
      <c r="C613" s="337">
        <f t="shared" si="54"/>
        <v>0</v>
      </c>
      <c r="D613" s="325"/>
      <c r="E613" s="323"/>
      <c r="F613" s="338">
        <f>'U.S. 2020 Pricing - 05.03.2021'!G103</f>
        <v>0</v>
      </c>
      <c r="G613" s="339"/>
      <c r="H613" s="339"/>
      <c r="I613" s="339"/>
      <c r="J613" s="339"/>
      <c r="K613" s="325"/>
      <c r="L613" s="323"/>
      <c r="M613" s="340">
        <f>'CAN Price Matrix - 05.03.2021'!G103</f>
        <v>0</v>
      </c>
      <c r="N613" s="341"/>
      <c r="O613" s="341"/>
      <c r="P613" s="341"/>
      <c r="Q613" s="341"/>
      <c r="R613" s="325"/>
    </row>
    <row r="614" spans="1:18" x14ac:dyDescent="0.25">
      <c r="A614" s="322" t="s">
        <v>724</v>
      </c>
      <c r="B614" s="336" t="s">
        <v>18</v>
      </c>
      <c r="C614" s="337">
        <f t="shared" si="54"/>
        <v>0</v>
      </c>
      <c r="D614" s="325"/>
      <c r="E614" s="323"/>
      <c r="F614" s="338">
        <f>'U.S. 2020 Pricing - 05.03.2021'!G104</f>
        <v>0</v>
      </c>
      <c r="G614" s="339"/>
      <c r="H614" s="339"/>
      <c r="I614" s="339"/>
      <c r="J614" s="339"/>
      <c r="K614" s="325"/>
      <c r="L614" s="323"/>
      <c r="M614" s="340">
        <f>'CAN Price Matrix - 05.03.2021'!G104</f>
        <v>0</v>
      </c>
      <c r="N614" s="341"/>
      <c r="O614" s="341"/>
      <c r="P614" s="341"/>
      <c r="Q614" s="341"/>
      <c r="R614" s="325"/>
    </row>
    <row r="615" spans="1:18" ht="15.75" x14ac:dyDescent="0.25">
      <c r="A615" s="322"/>
      <c r="B615" s="343"/>
      <c r="C615" s="324"/>
      <c r="D615" s="325"/>
      <c r="E615" s="326"/>
      <c r="F615" s="324" t="s">
        <v>591</v>
      </c>
      <c r="G615" s="324"/>
      <c r="H615" s="324"/>
      <c r="I615" s="324"/>
      <c r="J615" s="324" t="s">
        <v>763</v>
      </c>
      <c r="K615" s="325"/>
      <c r="L615" s="326"/>
      <c r="M615" s="327" t="s">
        <v>591</v>
      </c>
      <c r="N615" s="327"/>
      <c r="O615" s="327"/>
      <c r="P615" s="327"/>
      <c r="Q615" s="327" t="s">
        <v>997</v>
      </c>
      <c r="R615" s="325"/>
    </row>
    <row r="616" spans="1:18" ht="15.75" x14ac:dyDescent="0.25">
      <c r="A616" s="322"/>
      <c r="B616" s="344"/>
      <c r="C616" s="329"/>
      <c r="D616" s="325"/>
      <c r="E616" s="326"/>
      <c r="F616" s="329" t="s">
        <v>34</v>
      </c>
      <c r="G616" s="329"/>
      <c r="H616" s="329"/>
      <c r="I616" s="329"/>
      <c r="J616" s="329" t="s">
        <v>34</v>
      </c>
      <c r="K616" s="325"/>
      <c r="L616" s="326"/>
      <c r="M616" s="330" t="s">
        <v>34</v>
      </c>
      <c r="N616" s="330"/>
      <c r="O616" s="330"/>
      <c r="P616" s="330"/>
      <c r="Q616" s="330" t="s">
        <v>34</v>
      </c>
      <c r="R616" s="325"/>
    </row>
    <row r="617" spans="1:18" ht="17.25" x14ac:dyDescent="0.25">
      <c r="A617" s="322"/>
      <c r="B617" s="331" t="s">
        <v>22</v>
      </c>
      <c r="C617" s="332" t="s">
        <v>23</v>
      </c>
      <c r="D617" s="325"/>
      <c r="E617" s="323"/>
      <c r="F617" s="332" t="s">
        <v>23</v>
      </c>
      <c r="G617" s="333"/>
      <c r="H617" s="333"/>
      <c r="I617" s="333"/>
      <c r="J617" s="332" t="s">
        <v>23</v>
      </c>
      <c r="K617" s="325"/>
      <c r="L617" s="323"/>
      <c r="M617" s="334" t="s">
        <v>23</v>
      </c>
      <c r="N617" s="335"/>
      <c r="O617" s="335"/>
      <c r="P617" s="335"/>
      <c r="Q617" s="334" t="s">
        <v>23</v>
      </c>
      <c r="R617" s="325"/>
    </row>
    <row r="618" spans="1:18" x14ac:dyDescent="0.25">
      <c r="A618" s="322" t="s">
        <v>515</v>
      </c>
      <c r="B618" s="336" t="s">
        <v>596</v>
      </c>
      <c r="C618" s="337">
        <f t="shared" ref="C618:C626" si="55">IF(F618="-","",IF($C$1=$T$1,(F618*$C$2),IF($C$1=$T$2,(M618*$C$2))))</f>
        <v>127.29</v>
      </c>
      <c r="D618" s="325"/>
      <c r="E618" s="323"/>
      <c r="F618" s="338">
        <f>'U.S. 2020 Pricing - 05.03.2021'!G114</f>
        <v>127.29</v>
      </c>
      <c r="G618" s="339"/>
      <c r="H618" s="339"/>
      <c r="I618" s="339"/>
      <c r="J618" s="338">
        <f>'U.S. 2020 Pricing - 05.03.2021'!M114</f>
        <v>127.54</v>
      </c>
      <c r="K618" s="325"/>
      <c r="L618" s="323"/>
      <c r="M618" s="340">
        <f>'CAN Price Matrix - 05.03.2021'!G114</f>
        <v>171.09</v>
      </c>
      <c r="N618" s="341"/>
      <c r="O618" s="341"/>
      <c r="P618" s="341"/>
      <c r="Q618" s="340">
        <f>'CAN Price Matrix - 05.03.2021'!M114</f>
        <v>171.42</v>
      </c>
      <c r="R618" s="325"/>
    </row>
    <row r="619" spans="1:18" x14ac:dyDescent="0.25">
      <c r="A619" s="322" t="s">
        <v>516</v>
      </c>
      <c r="B619" s="336" t="s">
        <v>597</v>
      </c>
      <c r="C619" s="337">
        <f t="shared" si="55"/>
        <v>63.64</v>
      </c>
      <c r="D619" s="325"/>
      <c r="E619" s="323"/>
      <c r="F619" s="338">
        <f>'U.S. 2020 Pricing - 05.03.2021'!G115</f>
        <v>63.64</v>
      </c>
      <c r="G619" s="339"/>
      <c r="H619" s="339"/>
      <c r="I619" s="339"/>
      <c r="J619" s="338">
        <f>'U.S. 2020 Pricing - 05.03.2021'!M115</f>
        <v>63.89</v>
      </c>
      <c r="K619" s="325"/>
      <c r="L619" s="323"/>
      <c r="M619" s="340">
        <f>'CAN Price Matrix - 05.03.2021'!G115</f>
        <v>85.55</v>
      </c>
      <c r="N619" s="341"/>
      <c r="O619" s="341"/>
      <c r="P619" s="341"/>
      <c r="Q619" s="340">
        <f>'CAN Price Matrix - 05.03.2021'!M115</f>
        <v>85.88</v>
      </c>
      <c r="R619" s="325"/>
    </row>
    <row r="620" spans="1:18" x14ac:dyDescent="0.25">
      <c r="A620" s="322" t="s">
        <v>517</v>
      </c>
      <c r="B620" s="336" t="s">
        <v>44</v>
      </c>
      <c r="C620" s="337">
        <f t="shared" si="55"/>
        <v>37.43</v>
      </c>
      <c r="D620" s="325"/>
      <c r="E620" s="323"/>
      <c r="F620" s="338">
        <f>'U.S. 2020 Pricing - 05.03.2021'!G116</f>
        <v>37.43</v>
      </c>
      <c r="G620" s="339"/>
      <c r="H620" s="339"/>
      <c r="I620" s="339"/>
      <c r="J620" s="338">
        <f>'U.S. 2020 Pricing - 05.03.2021'!M116</f>
        <v>37.68</v>
      </c>
      <c r="K620" s="325"/>
      <c r="L620" s="323"/>
      <c r="M620" s="340">
        <f>'CAN Price Matrix - 05.03.2021'!G116</f>
        <v>52.61</v>
      </c>
      <c r="N620" s="341"/>
      <c r="O620" s="341"/>
      <c r="P620" s="341"/>
      <c r="Q620" s="340">
        <f>'CAN Price Matrix - 05.03.2021'!M116</f>
        <v>52.94</v>
      </c>
      <c r="R620" s="325"/>
    </row>
    <row r="621" spans="1:18" x14ac:dyDescent="0.25">
      <c r="A621" s="322" t="s">
        <v>518</v>
      </c>
      <c r="B621" s="336" t="s">
        <v>12</v>
      </c>
      <c r="C621" s="337">
        <f t="shared" si="55"/>
        <v>32.06</v>
      </c>
      <c r="D621" s="325"/>
      <c r="E621" s="323"/>
      <c r="F621" s="338">
        <f>'U.S. 2020 Pricing - 05.03.2021'!G117</f>
        <v>32.06</v>
      </c>
      <c r="G621" s="339"/>
      <c r="H621" s="339"/>
      <c r="I621" s="339"/>
      <c r="J621" s="338">
        <f>'U.S. 2020 Pricing - 05.03.2021'!M117</f>
        <v>32.31</v>
      </c>
      <c r="K621" s="325"/>
      <c r="L621" s="323"/>
      <c r="M621" s="340">
        <f>'CAN Price Matrix - 05.03.2021'!G117</f>
        <v>43.1</v>
      </c>
      <c r="N621" s="341"/>
      <c r="O621" s="341"/>
      <c r="P621" s="341"/>
      <c r="Q621" s="340">
        <f>'CAN Price Matrix - 05.03.2021'!M117</f>
        <v>43.43</v>
      </c>
      <c r="R621" s="325"/>
    </row>
    <row r="622" spans="1:18" x14ac:dyDescent="0.25">
      <c r="A622" s="322" t="s">
        <v>519</v>
      </c>
      <c r="B622" s="336" t="s">
        <v>14</v>
      </c>
      <c r="C622" s="337">
        <f t="shared" si="55"/>
        <v>31.88</v>
      </c>
      <c r="D622" s="325"/>
      <c r="E622" s="323"/>
      <c r="F622" s="338">
        <f>'U.S. 2020 Pricing - 05.03.2021'!G118</f>
        <v>31.88</v>
      </c>
      <c r="G622" s="339"/>
      <c r="H622" s="339"/>
      <c r="I622" s="339"/>
      <c r="J622" s="338">
        <f>'U.S. 2020 Pricing - 05.03.2021'!M118</f>
        <v>32.130000000000003</v>
      </c>
      <c r="K622" s="325"/>
      <c r="L622" s="323"/>
      <c r="M622" s="340">
        <f>'CAN Price Matrix - 05.03.2021'!G118</f>
        <v>42.85</v>
      </c>
      <c r="N622" s="341"/>
      <c r="O622" s="341"/>
      <c r="P622" s="341"/>
      <c r="Q622" s="340">
        <f>'CAN Price Matrix - 05.03.2021'!M118</f>
        <v>43.18</v>
      </c>
      <c r="R622" s="325"/>
    </row>
    <row r="623" spans="1:18" x14ac:dyDescent="0.25">
      <c r="A623" s="322" t="s">
        <v>520</v>
      </c>
      <c r="B623" s="336" t="s">
        <v>15</v>
      </c>
      <c r="C623" s="337">
        <f t="shared" si="55"/>
        <v>0</v>
      </c>
      <c r="D623" s="325"/>
      <c r="E623" s="323"/>
      <c r="F623" s="338">
        <f>'U.S. 2020 Pricing - 05.03.2021'!G119</f>
        <v>0</v>
      </c>
      <c r="G623" s="339"/>
      <c r="H623" s="339"/>
      <c r="I623" s="339"/>
      <c r="J623" s="338">
        <f>'U.S. 2020 Pricing - 05.03.2021'!M119</f>
        <v>0</v>
      </c>
      <c r="K623" s="325"/>
      <c r="L623" s="323"/>
      <c r="M623" s="340">
        <f>'CAN Price Matrix - 05.03.2021'!G119</f>
        <v>0</v>
      </c>
      <c r="N623" s="341"/>
      <c r="O623" s="341"/>
      <c r="P623" s="341"/>
      <c r="Q623" s="340">
        <f>'CAN Price Matrix - 05.03.2021'!M119</f>
        <v>0</v>
      </c>
      <c r="R623" s="325"/>
    </row>
    <row r="624" spans="1:18" x14ac:dyDescent="0.25">
      <c r="A624" s="322" t="s">
        <v>709</v>
      </c>
      <c r="B624" s="336" t="s">
        <v>16</v>
      </c>
      <c r="C624" s="337">
        <f t="shared" si="55"/>
        <v>0</v>
      </c>
      <c r="D624" s="325"/>
      <c r="E624" s="323"/>
      <c r="F624" s="338">
        <f>'U.S. 2020 Pricing - 05.03.2021'!G120</f>
        <v>0</v>
      </c>
      <c r="G624" s="339"/>
      <c r="H624" s="339"/>
      <c r="I624" s="339"/>
      <c r="J624" s="338">
        <f>'U.S. 2020 Pricing - 05.03.2021'!M120</f>
        <v>0</v>
      </c>
      <c r="K624" s="325"/>
      <c r="L624" s="323"/>
      <c r="M624" s="340">
        <f>'CAN Price Matrix - 05.03.2021'!G120</f>
        <v>0</v>
      </c>
      <c r="N624" s="341"/>
      <c r="O624" s="341"/>
      <c r="P624" s="341"/>
      <c r="Q624" s="340">
        <f>'CAN Price Matrix - 05.03.2021'!M120</f>
        <v>0</v>
      </c>
      <c r="R624" s="325"/>
    </row>
    <row r="625" spans="1:18" x14ac:dyDescent="0.25">
      <c r="A625" s="322" t="s">
        <v>710</v>
      </c>
      <c r="B625" s="336" t="s">
        <v>17</v>
      </c>
      <c r="C625" s="337">
        <f t="shared" si="55"/>
        <v>0</v>
      </c>
      <c r="D625" s="325"/>
      <c r="E625" s="323"/>
      <c r="F625" s="338">
        <f>'U.S. 2020 Pricing - 05.03.2021'!G121</f>
        <v>0</v>
      </c>
      <c r="G625" s="339"/>
      <c r="H625" s="339"/>
      <c r="I625" s="339"/>
      <c r="J625" s="338">
        <f>'U.S. 2020 Pricing - 05.03.2021'!M121</f>
        <v>0</v>
      </c>
      <c r="K625" s="325"/>
      <c r="L625" s="323"/>
      <c r="M625" s="340">
        <f>'CAN Price Matrix - 05.03.2021'!G121</f>
        <v>0</v>
      </c>
      <c r="N625" s="341"/>
      <c r="O625" s="341"/>
      <c r="P625" s="341"/>
      <c r="Q625" s="340">
        <f>'CAN Price Matrix - 05.03.2021'!M121</f>
        <v>0</v>
      </c>
      <c r="R625" s="325"/>
    </row>
    <row r="626" spans="1:18" x14ac:dyDescent="0.25">
      <c r="A626" s="322" t="s">
        <v>711</v>
      </c>
      <c r="B626" s="336" t="s">
        <v>18</v>
      </c>
      <c r="C626" s="337">
        <f t="shared" si="55"/>
        <v>0</v>
      </c>
      <c r="D626" s="325"/>
      <c r="E626" s="323"/>
      <c r="F626" s="338">
        <f>'U.S. 2020 Pricing - 05.03.2021'!G122</f>
        <v>0</v>
      </c>
      <c r="G626" s="339"/>
      <c r="H626" s="339"/>
      <c r="I626" s="339"/>
      <c r="J626" s="338">
        <f>'U.S. 2020 Pricing - 05.03.2021'!M122</f>
        <v>0</v>
      </c>
      <c r="K626" s="325"/>
      <c r="L626" s="323"/>
      <c r="M626" s="340">
        <f>'CAN Price Matrix - 05.03.2021'!G122</f>
        <v>0</v>
      </c>
      <c r="N626" s="341"/>
      <c r="O626" s="341"/>
      <c r="P626" s="341"/>
      <c r="Q626" s="340">
        <f>'CAN Price Matrix - 05.03.2021'!M122</f>
        <v>0</v>
      </c>
      <c r="R626" s="325"/>
    </row>
    <row r="627" spans="1:18" ht="17.25" x14ac:dyDescent="0.25">
      <c r="A627" s="322"/>
      <c r="B627" s="331" t="s">
        <v>22</v>
      </c>
      <c r="C627" s="332" t="s">
        <v>23</v>
      </c>
      <c r="D627" s="325"/>
      <c r="E627" s="323"/>
      <c r="F627" s="323"/>
      <c r="G627" s="323"/>
      <c r="H627" s="323"/>
      <c r="I627" s="323"/>
      <c r="J627" s="333"/>
      <c r="K627" s="325"/>
      <c r="L627" s="323"/>
      <c r="M627" s="342"/>
      <c r="N627" s="342"/>
      <c r="O627" s="342"/>
      <c r="P627" s="342"/>
      <c r="Q627" s="335"/>
      <c r="R627" s="325"/>
    </row>
    <row r="628" spans="1:18" x14ac:dyDescent="0.25">
      <c r="A628" s="322" t="s">
        <v>503</v>
      </c>
      <c r="B628" s="336" t="s">
        <v>596</v>
      </c>
      <c r="C628" s="337">
        <f>IF(J618="-","",IF($C$1=$T$1,(J618*$C$2),IF($C$1=$T$2,(Q618*$C$2))))</f>
        <v>127.54</v>
      </c>
      <c r="D628" s="325"/>
      <c r="E628" s="323"/>
      <c r="F628" s="323"/>
      <c r="G628" s="323"/>
      <c r="H628" s="323"/>
      <c r="I628" s="323"/>
      <c r="J628" s="339"/>
      <c r="K628" s="325"/>
      <c r="L628" s="323"/>
      <c r="M628" s="342"/>
      <c r="N628" s="342"/>
      <c r="O628" s="342"/>
      <c r="P628" s="342"/>
      <c r="Q628" s="341"/>
      <c r="R628" s="325"/>
    </row>
    <row r="629" spans="1:18" x14ac:dyDescent="0.25">
      <c r="A629" s="322" t="s">
        <v>504</v>
      </c>
      <c r="B629" s="336" t="s">
        <v>597</v>
      </c>
      <c r="C629" s="337">
        <f t="shared" ref="C629:C635" si="56">IF(J619="-","",IF($C$1=$T$1,(J619*$C$2),IF($C$1=$T$2,(Q619*$C$2))))</f>
        <v>63.89</v>
      </c>
      <c r="D629" s="325"/>
      <c r="E629" s="323"/>
      <c r="F629" s="323"/>
      <c r="G629" s="323"/>
      <c r="H629" s="323"/>
      <c r="I629" s="323"/>
      <c r="J629" s="339"/>
      <c r="K629" s="325"/>
      <c r="L629" s="323"/>
      <c r="M629" s="342"/>
      <c r="N629" s="342"/>
      <c r="O629" s="342"/>
      <c r="P629" s="342"/>
      <c r="Q629" s="341"/>
      <c r="R629" s="325"/>
    </row>
    <row r="630" spans="1:18" x14ac:dyDescent="0.25">
      <c r="A630" s="322" t="s">
        <v>505</v>
      </c>
      <c r="B630" s="336" t="s">
        <v>44</v>
      </c>
      <c r="C630" s="337">
        <f t="shared" si="56"/>
        <v>37.68</v>
      </c>
      <c r="D630" s="325"/>
      <c r="E630" s="323"/>
      <c r="F630" s="323"/>
      <c r="G630" s="323"/>
      <c r="H630" s="323"/>
      <c r="I630" s="323"/>
      <c r="J630" s="339"/>
      <c r="K630" s="325"/>
      <c r="L630" s="323"/>
      <c r="M630" s="342"/>
      <c r="N630" s="342"/>
      <c r="O630" s="342"/>
      <c r="P630" s="342"/>
      <c r="Q630" s="341"/>
      <c r="R630" s="325"/>
    </row>
    <row r="631" spans="1:18" x14ac:dyDescent="0.25">
      <c r="A631" s="322" t="s">
        <v>506</v>
      </c>
      <c r="B631" s="336" t="s">
        <v>12</v>
      </c>
      <c r="C631" s="337">
        <f t="shared" si="56"/>
        <v>32.31</v>
      </c>
      <c r="D631" s="325"/>
      <c r="E631" s="323"/>
      <c r="F631" s="323"/>
      <c r="G631" s="323"/>
      <c r="H631" s="323"/>
      <c r="I631" s="323"/>
      <c r="J631" s="339"/>
      <c r="K631" s="325"/>
      <c r="L631" s="323"/>
      <c r="M631" s="342"/>
      <c r="N631" s="342"/>
      <c r="O631" s="342"/>
      <c r="P631" s="342"/>
      <c r="Q631" s="341"/>
      <c r="R631" s="325"/>
    </row>
    <row r="632" spans="1:18" x14ac:dyDescent="0.25">
      <c r="A632" s="322" t="s">
        <v>507</v>
      </c>
      <c r="B632" s="336" t="s">
        <v>14</v>
      </c>
      <c r="C632" s="337">
        <f>IF(J622="-","",IF($C$1=$T$1,(J622*$C$2),IF($C$1=$T$2,(Q622*$C$2))))</f>
        <v>32.130000000000003</v>
      </c>
      <c r="D632" s="325"/>
      <c r="E632" s="323"/>
      <c r="F632" s="323"/>
      <c r="G632" s="323"/>
      <c r="H632" s="323"/>
      <c r="I632" s="323"/>
      <c r="J632" s="339"/>
      <c r="K632" s="325"/>
      <c r="L632" s="323"/>
      <c r="M632" s="342"/>
      <c r="N632" s="342"/>
      <c r="O632" s="342"/>
      <c r="P632" s="342"/>
      <c r="Q632" s="341"/>
      <c r="R632" s="325"/>
    </row>
    <row r="633" spans="1:18" x14ac:dyDescent="0.25">
      <c r="A633" s="322" t="s">
        <v>508</v>
      </c>
      <c r="B633" s="336" t="s">
        <v>15</v>
      </c>
      <c r="C633" s="337">
        <f t="shared" si="56"/>
        <v>0</v>
      </c>
      <c r="D633" s="325"/>
      <c r="E633" s="323"/>
      <c r="F633" s="323"/>
      <c r="G633" s="323"/>
      <c r="H633" s="323"/>
      <c r="I633" s="323"/>
      <c r="J633" s="339"/>
      <c r="K633" s="325"/>
      <c r="L633" s="323"/>
      <c r="M633" s="342"/>
      <c r="N633" s="342"/>
      <c r="O633" s="342"/>
      <c r="P633" s="342"/>
      <c r="Q633" s="341"/>
      <c r="R633" s="325"/>
    </row>
    <row r="634" spans="1:18" x14ac:dyDescent="0.25">
      <c r="A634" s="322" t="s">
        <v>712</v>
      </c>
      <c r="B634" s="336" t="s">
        <v>16</v>
      </c>
      <c r="C634" s="337">
        <f t="shared" si="56"/>
        <v>0</v>
      </c>
      <c r="D634" s="325"/>
      <c r="E634" s="323"/>
      <c r="F634" s="323"/>
      <c r="G634" s="323"/>
      <c r="H634" s="323"/>
      <c r="I634" s="323"/>
      <c r="J634" s="339"/>
      <c r="K634" s="325"/>
      <c r="L634" s="323"/>
      <c r="M634" s="342"/>
      <c r="N634" s="342"/>
      <c r="O634" s="342"/>
      <c r="P634" s="342"/>
      <c r="Q634" s="341"/>
      <c r="R634" s="325"/>
    </row>
    <row r="635" spans="1:18" x14ac:dyDescent="0.25">
      <c r="A635" s="322" t="s">
        <v>713</v>
      </c>
      <c r="B635" s="336" t="s">
        <v>17</v>
      </c>
      <c r="C635" s="337">
        <f t="shared" si="56"/>
        <v>0</v>
      </c>
      <c r="D635" s="325"/>
      <c r="E635" s="323"/>
      <c r="F635" s="323"/>
      <c r="G635" s="323"/>
      <c r="H635" s="323"/>
      <c r="I635" s="323"/>
      <c r="J635" s="339"/>
      <c r="K635" s="325"/>
      <c r="L635" s="323"/>
      <c r="M635" s="342"/>
      <c r="N635" s="342"/>
      <c r="O635" s="342"/>
      <c r="P635" s="342"/>
      <c r="Q635" s="341"/>
      <c r="R635" s="325"/>
    </row>
    <row r="636" spans="1:18" x14ac:dyDescent="0.25">
      <c r="A636" s="322" t="s">
        <v>714</v>
      </c>
      <c r="B636" s="336" t="s">
        <v>18</v>
      </c>
      <c r="C636" s="337">
        <f>IF(J626="-","",IF($C$1=$T$1,(J626*$C$2),IF($C$1=$T$2,(Q626*$C$2))))</f>
        <v>0</v>
      </c>
      <c r="D636" s="325"/>
      <c r="E636" s="323"/>
      <c r="F636" s="323"/>
      <c r="G636" s="323"/>
      <c r="H636" s="323"/>
      <c r="I636" s="323"/>
      <c r="J636" s="339"/>
      <c r="K636" s="325"/>
      <c r="L636" s="323"/>
      <c r="M636" s="342"/>
      <c r="N636" s="342"/>
      <c r="O636" s="342"/>
      <c r="P636" s="342"/>
      <c r="Q636" s="341"/>
      <c r="R636" s="325"/>
    </row>
    <row r="637" spans="1:18" ht="15.75" thickBot="1" x14ac:dyDescent="0.3">
      <c r="A637" s="345"/>
      <c r="B637" s="346"/>
      <c r="C637" s="347"/>
      <c r="D637" s="348"/>
      <c r="E637" s="349"/>
      <c r="F637" s="347"/>
      <c r="G637" s="347"/>
      <c r="H637" s="347"/>
      <c r="I637" s="347"/>
      <c r="J637" s="347"/>
      <c r="K637" s="348"/>
      <c r="L637" s="349"/>
      <c r="M637" s="350"/>
      <c r="N637" s="350"/>
      <c r="O637" s="350"/>
      <c r="P637" s="350"/>
      <c r="Q637" s="350"/>
      <c r="R637" s="348"/>
    </row>
    <row r="638" spans="1:18" ht="18.75" x14ac:dyDescent="0.3">
      <c r="A638" s="351" t="s">
        <v>33</v>
      </c>
      <c r="B638" s="352"/>
      <c r="C638" s="352"/>
      <c r="D638" s="353"/>
      <c r="E638" s="352"/>
      <c r="F638" s="352"/>
      <c r="G638" s="352"/>
      <c r="H638" s="352"/>
      <c r="I638" s="352"/>
      <c r="J638" s="352"/>
      <c r="K638" s="353"/>
      <c r="L638" s="352"/>
      <c r="M638" s="354"/>
      <c r="N638" s="354"/>
      <c r="O638" s="354"/>
      <c r="P638" s="354"/>
      <c r="Q638" s="354"/>
      <c r="R638" s="353"/>
    </row>
    <row r="639" spans="1:18" ht="15.75" x14ac:dyDescent="0.25">
      <c r="A639" s="355"/>
      <c r="B639" s="356"/>
      <c r="C639" s="357"/>
      <c r="D639" s="358"/>
      <c r="E639" s="356"/>
      <c r="F639" s="357" t="s">
        <v>594</v>
      </c>
      <c r="G639" s="357"/>
      <c r="H639" s="357"/>
      <c r="I639" s="357"/>
      <c r="J639" s="357"/>
      <c r="K639" s="358"/>
      <c r="L639" s="356"/>
      <c r="M639" s="359" t="s">
        <v>594</v>
      </c>
      <c r="N639" s="359"/>
      <c r="O639" s="359"/>
      <c r="P639" s="359"/>
      <c r="Q639" s="359"/>
      <c r="R639" s="358"/>
    </row>
    <row r="640" spans="1:18" ht="15.75" x14ac:dyDescent="0.25">
      <c r="A640" s="355"/>
      <c r="B640" s="356"/>
      <c r="C640" s="360"/>
      <c r="D640" s="358"/>
      <c r="E640" s="356"/>
      <c r="F640" s="360" t="s">
        <v>34</v>
      </c>
      <c r="G640" s="360"/>
      <c r="H640" s="360"/>
      <c r="I640" s="360"/>
      <c r="J640" s="360"/>
      <c r="K640" s="358"/>
      <c r="L640" s="356"/>
      <c r="M640" s="361" t="s">
        <v>34</v>
      </c>
      <c r="N640" s="361"/>
      <c r="O640" s="361"/>
      <c r="P640" s="361"/>
      <c r="Q640" s="361"/>
      <c r="R640" s="358"/>
    </row>
    <row r="641" spans="1:18" ht="17.25" x14ac:dyDescent="0.25">
      <c r="A641" s="355"/>
      <c r="B641" s="331" t="s">
        <v>22</v>
      </c>
      <c r="C641" s="332" t="s">
        <v>23</v>
      </c>
      <c r="D641" s="358"/>
      <c r="E641" s="362"/>
      <c r="F641" s="332" t="s">
        <v>23</v>
      </c>
      <c r="G641" s="363"/>
      <c r="H641" s="363"/>
      <c r="I641" s="363"/>
      <c r="J641" s="363"/>
      <c r="K641" s="358"/>
      <c r="L641" s="362"/>
      <c r="M641" s="334" t="s">
        <v>23</v>
      </c>
      <c r="N641" s="364"/>
      <c r="O641" s="364"/>
      <c r="P641" s="364"/>
      <c r="Q641" s="364"/>
      <c r="R641" s="358"/>
    </row>
    <row r="642" spans="1:18" x14ac:dyDescent="0.25">
      <c r="A642" s="355" t="s">
        <v>525</v>
      </c>
      <c r="B642" s="365" t="s">
        <v>596</v>
      </c>
      <c r="C642" s="366">
        <f t="shared" ref="C642:C650" si="57">IF(F642="-","",IF($C$1=$T$1,(F642*$C$2),IF($C$1=$T$2,(M642*$C$2))))</f>
        <v>101.04</v>
      </c>
      <c r="D642" s="358"/>
      <c r="E642" s="362"/>
      <c r="F642" s="367">
        <f>'U.S. 2020 Pricing - 05.03.2021'!AF6</f>
        <v>101.04</v>
      </c>
      <c r="G642" s="368"/>
      <c r="H642" s="368"/>
      <c r="I642" s="368"/>
      <c r="J642" s="368"/>
      <c r="K642" s="358"/>
      <c r="L642" s="362"/>
      <c r="M642" s="369">
        <f>'CAN Price Matrix - 05.03.2021'!AG6</f>
        <v>135.66999999999999</v>
      </c>
      <c r="N642" s="370"/>
      <c r="O642" s="370"/>
      <c r="P642" s="370"/>
      <c r="Q642" s="370"/>
      <c r="R642" s="358"/>
    </row>
    <row r="643" spans="1:18" x14ac:dyDescent="0.25">
      <c r="A643" s="355" t="s">
        <v>526</v>
      </c>
      <c r="B643" s="365" t="s">
        <v>597</v>
      </c>
      <c r="C643" s="366">
        <f t="shared" si="57"/>
        <v>53.89</v>
      </c>
      <c r="D643" s="358"/>
      <c r="E643" s="362"/>
      <c r="F643" s="367">
        <f>'U.S. 2020 Pricing - 05.03.2021'!AF7</f>
        <v>53.89</v>
      </c>
      <c r="G643" s="368"/>
      <c r="H643" s="368"/>
      <c r="I643" s="368"/>
      <c r="J643" s="368"/>
      <c r="K643" s="358"/>
      <c r="L643" s="362"/>
      <c r="M643" s="369">
        <f>'CAN Price Matrix - 05.03.2021'!AG7</f>
        <v>72.31</v>
      </c>
      <c r="N643" s="370"/>
      <c r="O643" s="370"/>
      <c r="P643" s="370"/>
      <c r="Q643" s="370"/>
      <c r="R643" s="358"/>
    </row>
    <row r="644" spans="1:18" x14ac:dyDescent="0.25">
      <c r="A644" s="355" t="s">
        <v>527</v>
      </c>
      <c r="B644" s="365" t="s">
        <v>44</v>
      </c>
      <c r="C644" s="366">
        <f t="shared" si="57"/>
        <v>33.520000000000003</v>
      </c>
      <c r="D644" s="358"/>
      <c r="E644" s="362"/>
      <c r="F644" s="367">
        <f>'U.S. 2020 Pricing - 05.03.2021'!AF8</f>
        <v>33.520000000000003</v>
      </c>
      <c r="G644" s="368"/>
      <c r="H644" s="368"/>
      <c r="I644" s="368"/>
      <c r="J644" s="368"/>
      <c r="K644" s="358"/>
      <c r="L644" s="362"/>
      <c r="M644" s="369">
        <f>'CAN Price Matrix - 05.03.2021'!AG8</f>
        <v>44.93</v>
      </c>
      <c r="N644" s="370"/>
      <c r="O644" s="370"/>
      <c r="P644" s="370"/>
      <c r="Q644" s="370"/>
      <c r="R644" s="358"/>
    </row>
    <row r="645" spans="1:18" x14ac:dyDescent="0.25">
      <c r="A645" s="355" t="s">
        <v>528</v>
      </c>
      <c r="B645" s="365" t="s">
        <v>12</v>
      </c>
      <c r="C645" s="366">
        <f t="shared" si="57"/>
        <v>28.46</v>
      </c>
      <c r="D645" s="358"/>
      <c r="E645" s="362"/>
      <c r="F645" s="367">
        <f>'U.S. 2020 Pricing - 05.03.2021'!AF9</f>
        <v>28.46</v>
      </c>
      <c r="G645" s="368"/>
      <c r="H645" s="368"/>
      <c r="I645" s="368"/>
      <c r="J645" s="368"/>
      <c r="K645" s="358"/>
      <c r="L645" s="362"/>
      <c r="M645" s="369">
        <f>'CAN Price Matrix - 05.03.2021'!AG9</f>
        <v>38.130000000000003</v>
      </c>
      <c r="N645" s="370"/>
      <c r="O645" s="370"/>
      <c r="P645" s="370"/>
      <c r="Q645" s="370"/>
      <c r="R645" s="358"/>
    </row>
    <row r="646" spans="1:18" x14ac:dyDescent="0.25">
      <c r="A646" s="355" t="s">
        <v>529</v>
      </c>
      <c r="B646" s="365" t="s">
        <v>14</v>
      </c>
      <c r="C646" s="366">
        <f t="shared" si="57"/>
        <v>28.35</v>
      </c>
      <c r="D646" s="358"/>
      <c r="E646" s="362"/>
      <c r="F646" s="367">
        <f>'U.S. 2020 Pricing - 05.03.2021'!AF10</f>
        <v>28.35</v>
      </c>
      <c r="G646" s="368"/>
      <c r="H646" s="368"/>
      <c r="I646" s="368"/>
      <c r="J646" s="368"/>
      <c r="K646" s="358"/>
      <c r="L646" s="362"/>
      <c r="M646" s="369">
        <f>'CAN Price Matrix - 05.03.2021'!AG10</f>
        <v>37.979999999999997</v>
      </c>
      <c r="N646" s="370"/>
      <c r="O646" s="370"/>
      <c r="P646" s="370"/>
      <c r="Q646" s="370"/>
      <c r="R646" s="358"/>
    </row>
    <row r="647" spans="1:18" x14ac:dyDescent="0.25">
      <c r="A647" s="355" t="s">
        <v>530</v>
      </c>
      <c r="B647" s="365" t="s">
        <v>15</v>
      </c>
      <c r="C647" s="366">
        <f t="shared" si="57"/>
        <v>0</v>
      </c>
      <c r="D647" s="358"/>
      <c r="E647" s="362"/>
      <c r="F647" s="367">
        <f>'U.S. 2020 Pricing - 05.03.2021'!AF11</f>
        <v>0</v>
      </c>
      <c r="G647" s="368"/>
      <c r="H647" s="368"/>
      <c r="I647" s="368"/>
      <c r="J647" s="368"/>
      <c r="K647" s="358"/>
      <c r="L647" s="362"/>
      <c r="M647" s="369">
        <f>'CAN Price Matrix - 05.03.2021'!AG11</f>
        <v>0</v>
      </c>
      <c r="N647" s="370"/>
      <c r="O647" s="370"/>
      <c r="P647" s="370"/>
      <c r="Q647" s="370"/>
      <c r="R647" s="358"/>
    </row>
    <row r="648" spans="1:18" x14ac:dyDescent="0.25">
      <c r="A648" s="355" t="s">
        <v>725</v>
      </c>
      <c r="B648" s="365" t="s">
        <v>16</v>
      </c>
      <c r="C648" s="366">
        <f t="shared" si="57"/>
        <v>0</v>
      </c>
      <c r="D648" s="358"/>
      <c r="E648" s="362"/>
      <c r="F648" s="367">
        <f>'U.S. 2020 Pricing - 05.03.2021'!AF12</f>
        <v>0</v>
      </c>
      <c r="G648" s="368"/>
      <c r="H648" s="368"/>
      <c r="I648" s="368"/>
      <c r="J648" s="368"/>
      <c r="K648" s="358"/>
      <c r="L648" s="362"/>
      <c r="M648" s="369">
        <f>'CAN Price Matrix - 05.03.2021'!AG12</f>
        <v>0</v>
      </c>
      <c r="N648" s="370"/>
      <c r="O648" s="370"/>
      <c r="P648" s="370"/>
      <c r="Q648" s="370"/>
      <c r="R648" s="358"/>
    </row>
    <row r="649" spans="1:18" x14ac:dyDescent="0.25">
      <c r="A649" s="355" t="s">
        <v>726</v>
      </c>
      <c r="B649" s="365" t="s">
        <v>17</v>
      </c>
      <c r="C649" s="366">
        <f t="shared" si="57"/>
        <v>0</v>
      </c>
      <c r="D649" s="358"/>
      <c r="E649" s="362"/>
      <c r="F649" s="367">
        <f>'U.S. 2020 Pricing - 05.03.2021'!AF13</f>
        <v>0</v>
      </c>
      <c r="G649" s="368"/>
      <c r="H649" s="368"/>
      <c r="I649" s="368"/>
      <c r="J649" s="368"/>
      <c r="K649" s="358"/>
      <c r="L649" s="362"/>
      <c r="M649" s="369">
        <f>'CAN Price Matrix - 05.03.2021'!AG13</f>
        <v>0</v>
      </c>
      <c r="N649" s="370"/>
      <c r="O649" s="370"/>
      <c r="P649" s="370"/>
      <c r="Q649" s="370"/>
      <c r="R649" s="358"/>
    </row>
    <row r="650" spans="1:18" x14ac:dyDescent="0.25">
      <c r="A650" s="355" t="s">
        <v>727</v>
      </c>
      <c r="B650" s="365" t="s">
        <v>18</v>
      </c>
      <c r="C650" s="366">
        <f t="shared" si="57"/>
        <v>0</v>
      </c>
      <c r="D650" s="358"/>
      <c r="E650" s="362"/>
      <c r="F650" s="367">
        <f>'U.S. 2020 Pricing - 05.03.2021'!AF14</f>
        <v>0</v>
      </c>
      <c r="G650" s="368"/>
      <c r="H650" s="368"/>
      <c r="I650" s="368"/>
      <c r="J650" s="368"/>
      <c r="K650" s="358"/>
      <c r="L650" s="362"/>
      <c r="M650" s="369">
        <f>'CAN Price Matrix - 05.03.2021'!AG14</f>
        <v>0</v>
      </c>
      <c r="N650" s="370"/>
      <c r="O650" s="370"/>
      <c r="P650" s="370"/>
      <c r="Q650" s="370"/>
      <c r="R650" s="358"/>
    </row>
    <row r="651" spans="1:18" ht="15.75" x14ac:dyDescent="0.25">
      <c r="A651" s="355"/>
      <c r="B651" s="356"/>
      <c r="C651" s="357"/>
      <c r="D651" s="358"/>
      <c r="E651" s="356"/>
      <c r="F651" s="357" t="s">
        <v>588</v>
      </c>
      <c r="G651" s="357"/>
      <c r="H651" s="357"/>
      <c r="I651" s="357"/>
      <c r="J651" s="357" t="s">
        <v>766</v>
      </c>
      <c r="K651" s="358"/>
      <c r="L651" s="356"/>
      <c r="M651" s="359" t="s">
        <v>588</v>
      </c>
      <c r="N651" s="359"/>
      <c r="O651" s="359"/>
      <c r="P651" s="359"/>
      <c r="Q651" s="359" t="s">
        <v>998</v>
      </c>
      <c r="R651" s="358"/>
    </row>
    <row r="652" spans="1:18" ht="15.75" x14ac:dyDescent="0.25">
      <c r="A652" s="355"/>
      <c r="B652" s="371"/>
      <c r="C652" s="360"/>
      <c r="D652" s="358"/>
      <c r="E652" s="356"/>
      <c r="F652" s="360" t="s">
        <v>34</v>
      </c>
      <c r="G652" s="360"/>
      <c r="H652" s="360"/>
      <c r="I652" s="360"/>
      <c r="J652" s="360" t="s">
        <v>34</v>
      </c>
      <c r="K652" s="358"/>
      <c r="L652" s="356"/>
      <c r="M652" s="361" t="s">
        <v>34</v>
      </c>
      <c r="N652" s="361"/>
      <c r="O652" s="361"/>
      <c r="P652" s="361"/>
      <c r="Q652" s="361" t="s">
        <v>34</v>
      </c>
      <c r="R652" s="358"/>
    </row>
    <row r="653" spans="1:18" ht="17.25" x14ac:dyDescent="0.25">
      <c r="A653" s="355"/>
      <c r="B653" s="331" t="s">
        <v>22</v>
      </c>
      <c r="C653" s="332" t="s">
        <v>23</v>
      </c>
      <c r="D653" s="358"/>
      <c r="E653" s="362"/>
      <c r="F653" s="332" t="s">
        <v>23</v>
      </c>
      <c r="G653" s="363"/>
      <c r="H653" s="363"/>
      <c r="I653" s="363"/>
      <c r="J653" s="332" t="s">
        <v>23</v>
      </c>
      <c r="K653" s="358"/>
      <c r="L653" s="362"/>
      <c r="M653" s="334" t="s">
        <v>23</v>
      </c>
      <c r="N653" s="364"/>
      <c r="O653" s="364"/>
      <c r="P653" s="364"/>
      <c r="Q653" s="334" t="s">
        <v>23</v>
      </c>
      <c r="R653" s="358"/>
    </row>
    <row r="654" spans="1:18" x14ac:dyDescent="0.25">
      <c r="A654" s="355" t="s">
        <v>531</v>
      </c>
      <c r="B654" s="365" t="s">
        <v>596</v>
      </c>
      <c r="C654" s="366">
        <f t="shared" ref="C654:C662" si="58">IF(F654="-","",IF($C$1=$T$1,(F654*$C$2),IF($C$1=$T$2,(M654*$C$2))))</f>
        <v>111.63</v>
      </c>
      <c r="D654" s="358"/>
      <c r="E654" s="362"/>
      <c r="F654" s="367">
        <f>'U.S. 2020 Pricing - 05.03.2021'!AF24</f>
        <v>111.63</v>
      </c>
      <c r="G654" s="368"/>
      <c r="H654" s="368"/>
      <c r="I654" s="368"/>
      <c r="J654" s="367">
        <f>'U.S. 2020 Pricing - 05.03.2021'!AL24</f>
        <v>111.88</v>
      </c>
      <c r="K654" s="358"/>
      <c r="L654" s="362"/>
      <c r="M654" s="369">
        <f>'CAN Price Matrix - 05.03.2021'!AG24</f>
        <v>149.93</v>
      </c>
      <c r="N654" s="370"/>
      <c r="O654" s="370"/>
      <c r="P654" s="370"/>
      <c r="Q654" s="369">
        <f>'CAN Price Matrix - 05.03.2021'!AM24</f>
        <v>150.26</v>
      </c>
      <c r="R654" s="358"/>
    </row>
    <row r="655" spans="1:18" x14ac:dyDescent="0.25">
      <c r="A655" s="355" t="s">
        <v>532</v>
      </c>
      <c r="B655" s="365" t="s">
        <v>597</v>
      </c>
      <c r="C655" s="366">
        <f t="shared" si="58"/>
        <v>59.19</v>
      </c>
      <c r="D655" s="358"/>
      <c r="E655" s="362"/>
      <c r="F655" s="367">
        <f>'U.S. 2020 Pricing - 05.03.2021'!AF25</f>
        <v>59.19</v>
      </c>
      <c r="G655" s="368"/>
      <c r="H655" s="368"/>
      <c r="I655" s="368"/>
      <c r="J655" s="367">
        <f>'U.S. 2020 Pricing - 05.03.2021'!AL25</f>
        <v>59.44</v>
      </c>
      <c r="K655" s="358"/>
      <c r="L655" s="362"/>
      <c r="M655" s="369">
        <f>'CAN Price Matrix - 05.03.2021'!AG25</f>
        <v>79.430000000000007</v>
      </c>
      <c r="N655" s="370"/>
      <c r="O655" s="370"/>
      <c r="P655" s="370"/>
      <c r="Q655" s="369">
        <f>'CAN Price Matrix - 05.03.2021'!AM25</f>
        <v>79.760000000000005</v>
      </c>
      <c r="R655" s="358"/>
    </row>
    <row r="656" spans="1:18" x14ac:dyDescent="0.25">
      <c r="A656" s="355" t="s">
        <v>533</v>
      </c>
      <c r="B656" s="365" t="s">
        <v>44</v>
      </c>
      <c r="C656" s="366">
        <f t="shared" si="58"/>
        <v>36.74</v>
      </c>
      <c r="D656" s="358"/>
      <c r="E656" s="362"/>
      <c r="F656" s="367">
        <f>'U.S. 2020 Pricing - 05.03.2021'!AF26</f>
        <v>36.74</v>
      </c>
      <c r="G656" s="368"/>
      <c r="H656" s="368"/>
      <c r="I656" s="368"/>
      <c r="J656" s="367">
        <f>'U.S. 2020 Pricing - 05.03.2021'!AL26</f>
        <v>36.99</v>
      </c>
      <c r="K656" s="358"/>
      <c r="L656" s="362"/>
      <c r="M656" s="369">
        <f>'CAN Price Matrix - 05.03.2021'!AG26</f>
        <v>49.24</v>
      </c>
      <c r="N656" s="370"/>
      <c r="O656" s="370"/>
      <c r="P656" s="370"/>
      <c r="Q656" s="369">
        <f>'CAN Price Matrix - 05.03.2021'!AM26</f>
        <v>49.57</v>
      </c>
      <c r="R656" s="358"/>
    </row>
    <row r="657" spans="1:18" x14ac:dyDescent="0.25">
      <c r="A657" s="355" t="s">
        <v>534</v>
      </c>
      <c r="B657" s="365" t="s">
        <v>12</v>
      </c>
      <c r="C657" s="366">
        <f t="shared" si="58"/>
        <v>31.08</v>
      </c>
      <c r="D657" s="358"/>
      <c r="E657" s="362"/>
      <c r="F657" s="367">
        <f>'U.S. 2020 Pricing - 05.03.2021'!AF27</f>
        <v>31.08</v>
      </c>
      <c r="G657" s="368"/>
      <c r="H657" s="368"/>
      <c r="I657" s="368"/>
      <c r="J657" s="367">
        <f>'U.S. 2020 Pricing - 05.03.2021'!AL27</f>
        <v>31.33</v>
      </c>
      <c r="K657" s="358"/>
      <c r="L657" s="362"/>
      <c r="M657" s="369">
        <f>'CAN Price Matrix - 05.03.2021'!AG27</f>
        <v>41.63</v>
      </c>
      <c r="N657" s="370"/>
      <c r="O657" s="370"/>
      <c r="P657" s="370"/>
      <c r="Q657" s="369">
        <f>'CAN Price Matrix - 05.03.2021'!AM27</f>
        <v>41.96</v>
      </c>
      <c r="R657" s="358"/>
    </row>
    <row r="658" spans="1:18" x14ac:dyDescent="0.25">
      <c r="A658" s="355" t="s">
        <v>535</v>
      </c>
      <c r="B658" s="365" t="s">
        <v>14</v>
      </c>
      <c r="C658" s="366">
        <f t="shared" si="58"/>
        <v>30.93</v>
      </c>
      <c r="D658" s="358"/>
      <c r="E658" s="362"/>
      <c r="F658" s="367">
        <f>'U.S. 2020 Pricing - 05.03.2021'!AF28</f>
        <v>30.93</v>
      </c>
      <c r="G658" s="368"/>
      <c r="H658" s="368"/>
      <c r="I658" s="368"/>
      <c r="J658" s="367">
        <f>'U.S. 2020 Pricing - 05.03.2021'!AL28</f>
        <v>31.18</v>
      </c>
      <c r="K658" s="358"/>
      <c r="L658" s="362"/>
      <c r="M658" s="369">
        <f>'CAN Price Matrix - 05.03.2021'!AG28</f>
        <v>41.46</v>
      </c>
      <c r="N658" s="370"/>
      <c r="O658" s="370"/>
      <c r="P658" s="370"/>
      <c r="Q658" s="369">
        <f>'CAN Price Matrix - 05.03.2021'!AM28</f>
        <v>41.79</v>
      </c>
      <c r="R658" s="358"/>
    </row>
    <row r="659" spans="1:18" x14ac:dyDescent="0.25">
      <c r="A659" s="355" t="s">
        <v>536</v>
      </c>
      <c r="B659" s="365" t="s">
        <v>15</v>
      </c>
      <c r="C659" s="366">
        <f t="shared" si="58"/>
        <v>0</v>
      </c>
      <c r="D659" s="358"/>
      <c r="E659" s="362"/>
      <c r="F659" s="367">
        <f>'U.S. 2020 Pricing - 05.03.2021'!AF29</f>
        <v>0</v>
      </c>
      <c r="G659" s="368"/>
      <c r="H659" s="368"/>
      <c r="I659" s="368"/>
      <c r="J659" s="367">
        <f>'U.S. 2020 Pricing - 05.03.2021'!AL29</f>
        <v>0</v>
      </c>
      <c r="K659" s="358"/>
      <c r="L659" s="362"/>
      <c r="M659" s="369">
        <f>'CAN Price Matrix - 05.03.2021'!AG29</f>
        <v>0</v>
      </c>
      <c r="N659" s="370"/>
      <c r="O659" s="370"/>
      <c r="P659" s="370"/>
      <c r="Q659" s="369">
        <f>'CAN Price Matrix - 05.03.2021'!AM29</f>
        <v>0</v>
      </c>
      <c r="R659" s="358"/>
    </row>
    <row r="660" spans="1:18" x14ac:dyDescent="0.25">
      <c r="A660" s="355" t="s">
        <v>728</v>
      </c>
      <c r="B660" s="365" t="s">
        <v>16</v>
      </c>
      <c r="C660" s="366">
        <f t="shared" si="58"/>
        <v>0</v>
      </c>
      <c r="D660" s="358"/>
      <c r="E660" s="362"/>
      <c r="F660" s="367">
        <f>'U.S. 2020 Pricing - 05.03.2021'!AF30</f>
        <v>0</v>
      </c>
      <c r="G660" s="368"/>
      <c r="H660" s="368"/>
      <c r="I660" s="368"/>
      <c r="J660" s="367">
        <f>'U.S. 2020 Pricing - 05.03.2021'!AL30</f>
        <v>0</v>
      </c>
      <c r="K660" s="358"/>
      <c r="L660" s="362"/>
      <c r="M660" s="369">
        <f>'CAN Price Matrix - 05.03.2021'!AG30</f>
        <v>0</v>
      </c>
      <c r="N660" s="370"/>
      <c r="O660" s="370"/>
      <c r="P660" s="370"/>
      <c r="Q660" s="369">
        <f>'CAN Price Matrix - 05.03.2021'!AM30</f>
        <v>0</v>
      </c>
      <c r="R660" s="358"/>
    </row>
    <row r="661" spans="1:18" x14ac:dyDescent="0.25">
      <c r="A661" s="355" t="s">
        <v>729</v>
      </c>
      <c r="B661" s="365" t="s">
        <v>17</v>
      </c>
      <c r="C661" s="366">
        <f t="shared" si="58"/>
        <v>0</v>
      </c>
      <c r="D661" s="358"/>
      <c r="E661" s="362"/>
      <c r="F661" s="367">
        <f>'U.S. 2020 Pricing - 05.03.2021'!AF31</f>
        <v>0</v>
      </c>
      <c r="G661" s="368"/>
      <c r="H661" s="368"/>
      <c r="I661" s="368"/>
      <c r="J661" s="367">
        <f>'U.S. 2020 Pricing - 05.03.2021'!AL31</f>
        <v>0</v>
      </c>
      <c r="K661" s="358"/>
      <c r="L661" s="362"/>
      <c r="M661" s="369">
        <f>'CAN Price Matrix - 05.03.2021'!AG31</f>
        <v>0</v>
      </c>
      <c r="N661" s="370"/>
      <c r="O661" s="370"/>
      <c r="P661" s="370"/>
      <c r="Q661" s="369">
        <f>'CAN Price Matrix - 05.03.2021'!AM31</f>
        <v>0</v>
      </c>
      <c r="R661" s="358"/>
    </row>
    <row r="662" spans="1:18" x14ac:dyDescent="0.25">
      <c r="A662" s="355" t="s">
        <v>730</v>
      </c>
      <c r="B662" s="365" t="s">
        <v>18</v>
      </c>
      <c r="C662" s="366">
        <f t="shared" si="58"/>
        <v>0</v>
      </c>
      <c r="D662" s="358"/>
      <c r="E662" s="362"/>
      <c r="F662" s="367">
        <f>'U.S. 2020 Pricing - 05.03.2021'!AF32</f>
        <v>0</v>
      </c>
      <c r="G662" s="368"/>
      <c r="H662" s="368"/>
      <c r="I662" s="368"/>
      <c r="J662" s="367">
        <f>'U.S. 2020 Pricing - 05.03.2021'!AL32</f>
        <v>0</v>
      </c>
      <c r="K662" s="358"/>
      <c r="L662" s="362"/>
      <c r="M662" s="369">
        <f>'CAN Price Matrix - 05.03.2021'!AG32</f>
        <v>0</v>
      </c>
      <c r="N662" s="370"/>
      <c r="O662" s="370"/>
      <c r="P662" s="370"/>
      <c r="Q662" s="369">
        <f>'CAN Price Matrix - 05.03.2021'!AM32</f>
        <v>0</v>
      </c>
      <c r="R662" s="358"/>
    </row>
    <row r="663" spans="1:18" ht="17.25" x14ac:dyDescent="0.25">
      <c r="A663" s="355"/>
      <c r="B663" s="331" t="s">
        <v>22</v>
      </c>
      <c r="C663" s="332" t="s">
        <v>23</v>
      </c>
      <c r="D663" s="358"/>
      <c r="E663" s="362"/>
      <c r="F663" s="362"/>
      <c r="G663" s="362"/>
      <c r="H663" s="362"/>
      <c r="I663" s="362"/>
      <c r="J663" s="363"/>
      <c r="K663" s="358"/>
      <c r="L663" s="362"/>
      <c r="M663" s="372"/>
      <c r="N663" s="372"/>
      <c r="O663" s="372"/>
      <c r="P663" s="372"/>
      <c r="Q663" s="364"/>
      <c r="R663" s="358"/>
    </row>
    <row r="664" spans="1:18" x14ac:dyDescent="0.25">
      <c r="A664" s="355" t="s">
        <v>547</v>
      </c>
      <c r="B664" s="365" t="s">
        <v>596</v>
      </c>
      <c r="C664" s="366">
        <f>IF(J654="-","",IF($C$1=$T$1,(J654*$C$2),IF($C$1=$T$2,(Q654*$C$2))))</f>
        <v>111.88</v>
      </c>
      <c r="D664" s="358"/>
      <c r="E664" s="362"/>
      <c r="F664" s="362"/>
      <c r="G664" s="362"/>
      <c r="H664" s="362"/>
      <c r="I664" s="362"/>
      <c r="J664" s="368"/>
      <c r="K664" s="358"/>
      <c r="L664" s="362"/>
      <c r="M664" s="372"/>
      <c r="N664" s="372"/>
      <c r="O664" s="372"/>
      <c r="P664" s="372"/>
      <c r="Q664" s="370"/>
      <c r="R664" s="358"/>
    </row>
    <row r="665" spans="1:18" x14ac:dyDescent="0.25">
      <c r="A665" s="355" t="s">
        <v>548</v>
      </c>
      <c r="B665" s="365" t="s">
        <v>597</v>
      </c>
      <c r="C665" s="366">
        <f t="shared" ref="C665:C671" si="59">IF(J655="-","",IF($C$1=$T$1,(J655*$C$2),IF($C$1=$T$2,(Q655*$C$2))))</f>
        <v>59.44</v>
      </c>
      <c r="D665" s="358"/>
      <c r="E665" s="362"/>
      <c r="F665" s="362"/>
      <c r="G665" s="362"/>
      <c r="H665" s="362"/>
      <c r="I665" s="362"/>
      <c r="J665" s="368"/>
      <c r="K665" s="358"/>
      <c r="L665" s="362"/>
      <c r="M665" s="372"/>
      <c r="N665" s="372"/>
      <c r="O665" s="372"/>
      <c r="P665" s="372"/>
      <c r="Q665" s="370"/>
      <c r="R665" s="358"/>
    </row>
    <row r="666" spans="1:18" x14ac:dyDescent="0.25">
      <c r="A666" s="355" t="s">
        <v>549</v>
      </c>
      <c r="B666" s="365" t="s">
        <v>44</v>
      </c>
      <c r="C666" s="366">
        <f t="shared" si="59"/>
        <v>36.99</v>
      </c>
      <c r="D666" s="358"/>
      <c r="E666" s="362"/>
      <c r="F666" s="362"/>
      <c r="G666" s="362"/>
      <c r="H666" s="362"/>
      <c r="I666" s="362"/>
      <c r="J666" s="368"/>
      <c r="K666" s="358"/>
      <c r="L666" s="362"/>
      <c r="M666" s="372"/>
      <c r="N666" s="372"/>
      <c r="O666" s="372"/>
      <c r="P666" s="372"/>
      <c r="Q666" s="370"/>
      <c r="R666" s="358"/>
    </row>
    <row r="667" spans="1:18" x14ac:dyDescent="0.25">
      <c r="A667" s="355" t="s">
        <v>550</v>
      </c>
      <c r="B667" s="365" t="s">
        <v>12</v>
      </c>
      <c r="C667" s="366">
        <f t="shared" si="59"/>
        <v>31.33</v>
      </c>
      <c r="D667" s="358"/>
      <c r="E667" s="362"/>
      <c r="F667" s="362"/>
      <c r="G667" s="362"/>
      <c r="H667" s="362"/>
      <c r="I667" s="362"/>
      <c r="J667" s="368"/>
      <c r="K667" s="358"/>
      <c r="L667" s="362"/>
      <c r="M667" s="372"/>
      <c r="N667" s="372"/>
      <c r="O667" s="372"/>
      <c r="P667" s="372"/>
      <c r="Q667" s="370"/>
      <c r="R667" s="358"/>
    </row>
    <row r="668" spans="1:18" x14ac:dyDescent="0.25">
      <c r="A668" s="355" t="s">
        <v>551</v>
      </c>
      <c r="B668" s="365" t="s">
        <v>14</v>
      </c>
      <c r="C668" s="366">
        <f>IF(J658="-","",IF($C$1=$T$1,(J658*$C$2),IF($C$1=$T$2,(Q658*$C$2))))</f>
        <v>31.18</v>
      </c>
      <c r="D668" s="358"/>
      <c r="E668" s="362"/>
      <c r="F668" s="362"/>
      <c r="G668" s="362"/>
      <c r="H668" s="362"/>
      <c r="I668" s="362"/>
      <c r="J668" s="368"/>
      <c r="K668" s="358"/>
      <c r="L668" s="362"/>
      <c r="M668" s="372"/>
      <c r="N668" s="372"/>
      <c r="O668" s="372"/>
      <c r="P668" s="372"/>
      <c r="Q668" s="370"/>
      <c r="R668" s="358"/>
    </row>
    <row r="669" spans="1:18" x14ac:dyDescent="0.25">
      <c r="A669" s="355" t="s">
        <v>552</v>
      </c>
      <c r="B669" s="365" t="s">
        <v>15</v>
      </c>
      <c r="C669" s="366">
        <f t="shared" si="59"/>
        <v>0</v>
      </c>
      <c r="D669" s="358"/>
      <c r="E669" s="362"/>
      <c r="F669" s="362"/>
      <c r="G669" s="362"/>
      <c r="H669" s="362"/>
      <c r="I669" s="362"/>
      <c r="J669" s="368"/>
      <c r="K669" s="358"/>
      <c r="L669" s="362"/>
      <c r="M669" s="372"/>
      <c r="N669" s="372"/>
      <c r="O669" s="372"/>
      <c r="P669" s="372"/>
      <c r="Q669" s="370"/>
      <c r="R669" s="358"/>
    </row>
    <row r="670" spans="1:18" x14ac:dyDescent="0.25">
      <c r="A670" s="355" t="s">
        <v>731</v>
      </c>
      <c r="B670" s="365" t="s">
        <v>16</v>
      </c>
      <c r="C670" s="366">
        <f t="shared" si="59"/>
        <v>0</v>
      </c>
      <c r="D670" s="358"/>
      <c r="E670" s="362"/>
      <c r="F670" s="362"/>
      <c r="G670" s="362"/>
      <c r="H670" s="362"/>
      <c r="I670" s="362"/>
      <c r="J670" s="368"/>
      <c r="K670" s="358"/>
      <c r="L670" s="362"/>
      <c r="M670" s="372"/>
      <c r="N670" s="372"/>
      <c r="O670" s="372"/>
      <c r="P670" s="372"/>
      <c r="Q670" s="370"/>
      <c r="R670" s="358"/>
    </row>
    <row r="671" spans="1:18" x14ac:dyDescent="0.25">
      <c r="A671" s="355" t="s">
        <v>732</v>
      </c>
      <c r="B671" s="365" t="s">
        <v>17</v>
      </c>
      <c r="C671" s="366">
        <f t="shared" si="59"/>
        <v>0</v>
      </c>
      <c r="D671" s="358"/>
      <c r="E671" s="362"/>
      <c r="F671" s="362"/>
      <c r="G671" s="362"/>
      <c r="H671" s="362"/>
      <c r="I671" s="362"/>
      <c r="J671" s="368"/>
      <c r="K671" s="358"/>
      <c r="L671" s="362"/>
      <c r="M671" s="372"/>
      <c r="N671" s="372"/>
      <c r="O671" s="372"/>
      <c r="P671" s="372"/>
      <c r="Q671" s="370"/>
      <c r="R671" s="358"/>
    </row>
    <row r="672" spans="1:18" x14ac:dyDescent="0.25">
      <c r="A672" s="355" t="s">
        <v>733</v>
      </c>
      <c r="B672" s="365" t="s">
        <v>18</v>
      </c>
      <c r="C672" s="366">
        <f>IF(J662="-","",IF($C$1=$T$1,(J662*$C$2),IF($C$1=$T$2,(Q662*$C$2))))</f>
        <v>0</v>
      </c>
      <c r="D672" s="358"/>
      <c r="E672" s="362"/>
      <c r="F672" s="362"/>
      <c r="G672" s="362"/>
      <c r="H672" s="362"/>
      <c r="I672" s="362"/>
      <c r="J672" s="368"/>
      <c r="K672" s="358"/>
      <c r="L672" s="362"/>
      <c r="M672" s="372"/>
      <c r="N672" s="372"/>
      <c r="O672" s="372"/>
      <c r="P672" s="372"/>
      <c r="Q672" s="370"/>
      <c r="R672" s="358"/>
    </row>
    <row r="673" spans="1:18" ht="15.75" x14ac:dyDescent="0.25">
      <c r="A673" s="355"/>
      <c r="B673" s="373"/>
      <c r="C673" s="357"/>
      <c r="D673" s="358"/>
      <c r="E673" s="356"/>
      <c r="F673" s="357" t="s">
        <v>592</v>
      </c>
      <c r="G673" s="357"/>
      <c r="H673" s="357"/>
      <c r="I673" s="357"/>
      <c r="J673" s="357"/>
      <c r="K673" s="358"/>
      <c r="L673" s="356"/>
      <c r="M673" s="359" t="s">
        <v>592</v>
      </c>
      <c r="N673" s="359"/>
      <c r="O673" s="359"/>
      <c r="P673" s="359"/>
      <c r="Q673" s="359"/>
      <c r="R673" s="358"/>
    </row>
    <row r="674" spans="1:18" ht="15.75" x14ac:dyDescent="0.25">
      <c r="A674" s="355"/>
      <c r="B674" s="371"/>
      <c r="C674" s="360"/>
      <c r="D674" s="358"/>
      <c r="E674" s="356"/>
      <c r="F674" s="360" t="s">
        <v>34</v>
      </c>
      <c r="G674" s="360"/>
      <c r="H674" s="360"/>
      <c r="I674" s="360"/>
      <c r="J674" s="360"/>
      <c r="K674" s="358"/>
      <c r="L674" s="356"/>
      <c r="M674" s="361" t="s">
        <v>34</v>
      </c>
      <c r="N674" s="361"/>
      <c r="O674" s="361"/>
      <c r="P674" s="361"/>
      <c r="Q674" s="361"/>
      <c r="R674" s="358"/>
    </row>
    <row r="675" spans="1:18" ht="17.25" x14ac:dyDescent="0.25">
      <c r="A675" s="355"/>
      <c r="B675" s="331" t="s">
        <v>22</v>
      </c>
      <c r="C675" s="332" t="s">
        <v>23</v>
      </c>
      <c r="D675" s="358"/>
      <c r="E675" s="362"/>
      <c r="F675" s="332" t="s">
        <v>23</v>
      </c>
      <c r="G675" s="363"/>
      <c r="H675" s="363"/>
      <c r="I675" s="363"/>
      <c r="J675" s="363"/>
      <c r="K675" s="358"/>
      <c r="L675" s="362"/>
      <c r="M675" s="334" t="s">
        <v>23</v>
      </c>
      <c r="N675" s="364"/>
      <c r="O675" s="364"/>
      <c r="P675" s="364"/>
      <c r="Q675" s="364"/>
      <c r="R675" s="358"/>
    </row>
    <row r="676" spans="1:18" x14ac:dyDescent="0.25">
      <c r="A676" s="355" t="s">
        <v>543</v>
      </c>
      <c r="B676" s="365" t="s">
        <v>596</v>
      </c>
      <c r="C676" s="366">
        <f t="shared" ref="C676:C684" si="60">IF(F676="-","",IF($C$1=$T$1,(F676*$C$2),IF($C$1=$T$2,(M676*$C$2))))</f>
        <v>124.03</v>
      </c>
      <c r="D676" s="358"/>
      <c r="E676" s="362"/>
      <c r="F676" s="367">
        <f>'U.S. 2020 Pricing - 05.03.2021'!AF42</f>
        <v>124.03</v>
      </c>
      <c r="G676" s="368"/>
      <c r="H676" s="368"/>
      <c r="I676" s="368"/>
      <c r="J676" s="368"/>
      <c r="K676" s="358"/>
      <c r="L676" s="362"/>
      <c r="M676" s="369">
        <f>'CAN Price Matrix - 05.03.2021'!AG42</f>
        <v>159.07</v>
      </c>
      <c r="N676" s="370"/>
      <c r="O676" s="370"/>
      <c r="P676" s="370"/>
      <c r="Q676" s="370"/>
      <c r="R676" s="358"/>
    </row>
    <row r="677" spans="1:18" x14ac:dyDescent="0.25">
      <c r="A677" s="355" t="s">
        <v>544</v>
      </c>
      <c r="B677" s="365" t="s">
        <v>597</v>
      </c>
      <c r="C677" s="366">
        <f t="shared" si="60"/>
        <v>65.39</v>
      </c>
      <c r="D677" s="358"/>
      <c r="E677" s="362"/>
      <c r="F677" s="367">
        <f>'U.S. 2020 Pricing - 05.03.2021'!AF43</f>
        <v>65.39</v>
      </c>
      <c r="G677" s="368"/>
      <c r="H677" s="368"/>
      <c r="I677" s="368"/>
      <c r="J677" s="368"/>
      <c r="K677" s="358"/>
      <c r="L677" s="362"/>
      <c r="M677" s="369">
        <f>'CAN Price Matrix - 05.03.2021'!AG43</f>
        <v>84.01</v>
      </c>
      <c r="N677" s="370"/>
      <c r="O677" s="370"/>
      <c r="P677" s="370"/>
      <c r="Q677" s="370"/>
      <c r="R677" s="358"/>
    </row>
    <row r="678" spans="1:18" x14ac:dyDescent="0.25">
      <c r="A678" s="355" t="s">
        <v>545</v>
      </c>
      <c r="B678" s="365" t="s">
        <v>44</v>
      </c>
      <c r="C678" s="366">
        <f t="shared" si="60"/>
        <v>40.26</v>
      </c>
      <c r="D678" s="358"/>
      <c r="E678" s="362"/>
      <c r="F678" s="367">
        <f>'U.S. 2020 Pricing - 05.03.2021'!AF44</f>
        <v>40.26</v>
      </c>
      <c r="G678" s="368"/>
      <c r="H678" s="368"/>
      <c r="I678" s="368"/>
      <c r="J678" s="368"/>
      <c r="K678" s="358"/>
      <c r="L678" s="362"/>
      <c r="M678" s="369">
        <f>'CAN Price Matrix - 05.03.2021'!AG44</f>
        <v>51.83</v>
      </c>
      <c r="N678" s="370"/>
      <c r="O678" s="370"/>
      <c r="P678" s="370"/>
      <c r="Q678" s="370"/>
      <c r="R678" s="358"/>
    </row>
    <row r="679" spans="1:18" x14ac:dyDescent="0.25">
      <c r="A679" s="355" t="s">
        <v>546</v>
      </c>
      <c r="B679" s="365" t="s">
        <v>12</v>
      </c>
      <c r="C679" s="366">
        <f t="shared" si="60"/>
        <v>34.6</v>
      </c>
      <c r="D679" s="358"/>
      <c r="E679" s="362"/>
      <c r="F679" s="367">
        <f>'U.S. 2020 Pricing - 05.03.2021'!AF45</f>
        <v>34.6</v>
      </c>
      <c r="G679" s="368"/>
      <c r="H679" s="368"/>
      <c r="I679" s="368"/>
      <c r="J679" s="368"/>
      <c r="K679" s="358"/>
      <c r="L679" s="362"/>
      <c r="M679" s="369">
        <f>'CAN Price Matrix - 05.03.2021'!AG45</f>
        <v>44.59</v>
      </c>
      <c r="N679" s="370"/>
      <c r="O679" s="370"/>
      <c r="P679" s="370"/>
      <c r="Q679" s="370"/>
      <c r="R679" s="358"/>
    </row>
    <row r="680" spans="1:18" x14ac:dyDescent="0.25">
      <c r="A680" s="355" t="s">
        <v>752</v>
      </c>
      <c r="B680" s="365" t="s">
        <v>14</v>
      </c>
      <c r="C680" s="366">
        <f t="shared" si="60"/>
        <v>34.4</v>
      </c>
      <c r="D680" s="358"/>
      <c r="E680" s="362"/>
      <c r="F680" s="367">
        <f>'U.S. 2020 Pricing - 05.03.2021'!AF46</f>
        <v>34.4</v>
      </c>
      <c r="G680" s="368"/>
      <c r="H680" s="368"/>
      <c r="I680" s="368"/>
      <c r="J680" s="368"/>
      <c r="K680" s="358"/>
      <c r="L680" s="362"/>
      <c r="M680" s="369">
        <f>'CAN Price Matrix - 05.03.2021'!AG46</f>
        <v>44.33</v>
      </c>
      <c r="N680" s="370"/>
      <c r="O680" s="370"/>
      <c r="P680" s="370"/>
      <c r="Q680" s="370"/>
      <c r="R680" s="358"/>
    </row>
    <row r="681" spans="1:18" x14ac:dyDescent="0.25">
      <c r="A681" s="355" t="s">
        <v>753</v>
      </c>
      <c r="B681" s="365" t="s">
        <v>15</v>
      </c>
      <c r="C681" s="366">
        <f t="shared" si="60"/>
        <v>0</v>
      </c>
      <c r="D681" s="358"/>
      <c r="E681" s="362"/>
      <c r="F681" s="367">
        <f>'U.S. 2020 Pricing - 05.03.2021'!AF47</f>
        <v>0</v>
      </c>
      <c r="G681" s="368"/>
      <c r="H681" s="368"/>
      <c r="I681" s="368"/>
      <c r="J681" s="368"/>
      <c r="K681" s="358"/>
      <c r="L681" s="362"/>
      <c r="M681" s="369">
        <f>'CAN Price Matrix - 05.03.2021'!AG47</f>
        <v>0</v>
      </c>
      <c r="N681" s="370"/>
      <c r="O681" s="370"/>
      <c r="P681" s="370"/>
      <c r="Q681" s="370"/>
      <c r="R681" s="358"/>
    </row>
    <row r="682" spans="1:18" x14ac:dyDescent="0.25">
      <c r="A682" s="355" t="s">
        <v>754</v>
      </c>
      <c r="B682" s="365" t="s">
        <v>16</v>
      </c>
      <c r="C682" s="366">
        <f t="shared" si="60"/>
        <v>0</v>
      </c>
      <c r="D682" s="358"/>
      <c r="E682" s="362"/>
      <c r="F682" s="367">
        <f>'U.S. 2020 Pricing - 05.03.2021'!AF48</f>
        <v>0</v>
      </c>
      <c r="G682" s="368"/>
      <c r="H682" s="368"/>
      <c r="I682" s="368"/>
      <c r="J682" s="368"/>
      <c r="K682" s="358"/>
      <c r="L682" s="362"/>
      <c r="M682" s="369">
        <f>'CAN Price Matrix - 05.03.2021'!AG48</f>
        <v>0</v>
      </c>
      <c r="N682" s="370"/>
      <c r="O682" s="370"/>
      <c r="P682" s="370"/>
      <c r="Q682" s="370"/>
      <c r="R682" s="358"/>
    </row>
    <row r="683" spans="1:18" x14ac:dyDescent="0.25">
      <c r="A683" s="355" t="s">
        <v>755</v>
      </c>
      <c r="B683" s="365" t="s">
        <v>17</v>
      </c>
      <c r="C683" s="366">
        <f t="shared" si="60"/>
        <v>0</v>
      </c>
      <c r="D683" s="358"/>
      <c r="E683" s="362"/>
      <c r="F683" s="367">
        <f>'U.S. 2020 Pricing - 05.03.2021'!AF49</f>
        <v>0</v>
      </c>
      <c r="G683" s="368"/>
      <c r="H683" s="368"/>
      <c r="I683" s="368"/>
      <c r="J683" s="368"/>
      <c r="K683" s="358"/>
      <c r="L683" s="362"/>
      <c r="M683" s="369">
        <f>'CAN Price Matrix - 05.03.2021'!AG49</f>
        <v>0</v>
      </c>
      <c r="N683" s="370"/>
      <c r="O683" s="370"/>
      <c r="P683" s="370"/>
      <c r="Q683" s="370"/>
      <c r="R683" s="358"/>
    </row>
    <row r="684" spans="1:18" x14ac:dyDescent="0.25">
      <c r="A684" s="355" t="s">
        <v>756</v>
      </c>
      <c r="B684" s="365" t="s">
        <v>18</v>
      </c>
      <c r="C684" s="366">
        <f t="shared" si="60"/>
        <v>0</v>
      </c>
      <c r="D684" s="358"/>
      <c r="E684" s="362"/>
      <c r="F684" s="367">
        <f>'U.S. 2020 Pricing - 05.03.2021'!AF50</f>
        <v>0</v>
      </c>
      <c r="G684" s="368"/>
      <c r="H684" s="368"/>
      <c r="I684" s="368"/>
      <c r="J684" s="368"/>
      <c r="K684" s="358"/>
      <c r="L684" s="362"/>
      <c r="M684" s="369">
        <f>'CAN Price Matrix - 05.03.2021'!AG50</f>
        <v>0</v>
      </c>
      <c r="N684" s="370"/>
      <c r="O684" s="370"/>
      <c r="P684" s="370"/>
      <c r="Q684" s="370"/>
      <c r="R684" s="358"/>
    </row>
    <row r="685" spans="1:18" ht="15.75" x14ac:dyDescent="0.25">
      <c r="A685" s="355"/>
      <c r="B685" s="356"/>
      <c r="C685" s="357"/>
      <c r="D685" s="358"/>
      <c r="E685" s="356"/>
      <c r="F685" s="357" t="s">
        <v>589</v>
      </c>
      <c r="G685" s="357"/>
      <c r="H685" s="357"/>
      <c r="I685" s="357"/>
      <c r="J685" s="357" t="s">
        <v>762</v>
      </c>
      <c r="K685" s="358"/>
      <c r="L685" s="356"/>
      <c r="M685" s="359" t="s">
        <v>589</v>
      </c>
      <c r="N685" s="359"/>
      <c r="O685" s="359"/>
      <c r="P685" s="359"/>
      <c r="Q685" s="359" t="s">
        <v>995</v>
      </c>
      <c r="R685" s="358"/>
    </row>
    <row r="686" spans="1:18" ht="15.75" x14ac:dyDescent="0.25">
      <c r="A686" s="355"/>
      <c r="B686" s="371"/>
      <c r="C686" s="360"/>
      <c r="D686" s="358"/>
      <c r="E686" s="356"/>
      <c r="F686" s="360" t="s">
        <v>34</v>
      </c>
      <c r="G686" s="360"/>
      <c r="H686" s="360"/>
      <c r="I686" s="360"/>
      <c r="J686" s="360" t="s">
        <v>34</v>
      </c>
      <c r="K686" s="358"/>
      <c r="L686" s="356"/>
      <c r="M686" s="361" t="s">
        <v>34</v>
      </c>
      <c r="N686" s="361"/>
      <c r="O686" s="361"/>
      <c r="P686" s="361"/>
      <c r="Q686" s="361" t="s">
        <v>34</v>
      </c>
      <c r="R686" s="358"/>
    </row>
    <row r="687" spans="1:18" ht="17.25" x14ac:dyDescent="0.25">
      <c r="A687" s="355"/>
      <c r="B687" s="331" t="s">
        <v>22</v>
      </c>
      <c r="C687" s="332" t="s">
        <v>23</v>
      </c>
      <c r="D687" s="358"/>
      <c r="E687" s="362"/>
      <c r="F687" s="332" t="s">
        <v>23</v>
      </c>
      <c r="G687" s="363"/>
      <c r="H687" s="363"/>
      <c r="I687" s="363"/>
      <c r="J687" s="332" t="s">
        <v>23</v>
      </c>
      <c r="K687" s="358"/>
      <c r="L687" s="362"/>
      <c r="M687" s="334" t="s">
        <v>23</v>
      </c>
      <c r="N687" s="364"/>
      <c r="O687" s="364"/>
      <c r="P687" s="364"/>
      <c r="Q687" s="334" t="s">
        <v>23</v>
      </c>
      <c r="R687" s="358"/>
    </row>
    <row r="688" spans="1:18" x14ac:dyDescent="0.25">
      <c r="A688" s="355" t="s">
        <v>537</v>
      </c>
      <c r="B688" s="365" t="s">
        <v>596</v>
      </c>
      <c r="C688" s="366">
        <f t="shared" ref="C688:C696" si="61">IF(F688="-","",IF($C$1=$T$1,(F688*$C$2),IF($C$1=$T$2,(M688*$C$2))))</f>
        <v>118.44</v>
      </c>
      <c r="D688" s="358"/>
      <c r="E688" s="362"/>
      <c r="F688" s="367">
        <f>'U.S. 2020 Pricing - 05.03.2021'!AF60</f>
        <v>118.44</v>
      </c>
      <c r="G688" s="368"/>
      <c r="H688" s="368"/>
      <c r="I688" s="368"/>
      <c r="J688" s="367">
        <f>'U.S. 2020 Pricing - 05.03.2021'!AL60</f>
        <v>118.69</v>
      </c>
      <c r="K688" s="358"/>
      <c r="L688" s="362"/>
      <c r="M688" s="369">
        <f>'CAN Price Matrix - 05.03.2021'!AG60</f>
        <v>159.07</v>
      </c>
      <c r="N688" s="370"/>
      <c r="O688" s="370"/>
      <c r="P688" s="370"/>
      <c r="Q688" s="369">
        <f>'CAN Price Matrix - 05.03.2021'!AM60</f>
        <v>159.4</v>
      </c>
      <c r="R688" s="358"/>
    </row>
    <row r="689" spans="1:18" x14ac:dyDescent="0.25">
      <c r="A689" s="355" t="s">
        <v>538</v>
      </c>
      <c r="B689" s="365" t="s">
        <v>597</v>
      </c>
      <c r="C689" s="366">
        <f t="shared" si="61"/>
        <v>62.6</v>
      </c>
      <c r="D689" s="358"/>
      <c r="E689" s="362"/>
      <c r="F689" s="367">
        <f>'U.S. 2020 Pricing - 05.03.2021'!AF61</f>
        <v>62.6</v>
      </c>
      <c r="G689" s="368"/>
      <c r="H689" s="368"/>
      <c r="I689" s="368"/>
      <c r="J689" s="367">
        <f>'U.S. 2020 Pricing - 05.03.2021'!AL61</f>
        <v>62.85</v>
      </c>
      <c r="K689" s="358"/>
      <c r="L689" s="362"/>
      <c r="M689" s="369">
        <f>'CAN Price Matrix - 05.03.2021'!AG61</f>
        <v>84.01</v>
      </c>
      <c r="N689" s="370"/>
      <c r="O689" s="370"/>
      <c r="P689" s="370"/>
      <c r="Q689" s="369">
        <f>'CAN Price Matrix - 05.03.2021'!AM61</f>
        <v>84.34</v>
      </c>
      <c r="R689" s="358"/>
    </row>
    <row r="690" spans="1:18" x14ac:dyDescent="0.25">
      <c r="A690" s="355" t="s">
        <v>539</v>
      </c>
      <c r="B690" s="365" t="s">
        <v>44</v>
      </c>
      <c r="C690" s="366">
        <f t="shared" si="61"/>
        <v>38.659999999999997</v>
      </c>
      <c r="D690" s="358"/>
      <c r="E690" s="362"/>
      <c r="F690" s="367">
        <f>'U.S. 2020 Pricing - 05.03.2021'!AF62</f>
        <v>38.659999999999997</v>
      </c>
      <c r="G690" s="368"/>
      <c r="H690" s="368"/>
      <c r="I690" s="368"/>
      <c r="J690" s="367">
        <f>'U.S. 2020 Pricing - 05.03.2021'!AL62</f>
        <v>38.909999999999997</v>
      </c>
      <c r="K690" s="358"/>
      <c r="L690" s="362"/>
      <c r="M690" s="369">
        <f>'CAN Price Matrix - 05.03.2021'!AG62</f>
        <v>51.83</v>
      </c>
      <c r="N690" s="370"/>
      <c r="O690" s="370"/>
      <c r="P690" s="370"/>
      <c r="Q690" s="369">
        <f>'CAN Price Matrix - 05.03.2021'!AM62</f>
        <v>52.16</v>
      </c>
      <c r="R690" s="358"/>
    </row>
    <row r="691" spans="1:18" x14ac:dyDescent="0.25">
      <c r="A691" s="355" t="s">
        <v>540</v>
      </c>
      <c r="B691" s="365" t="s">
        <v>12</v>
      </c>
      <c r="C691" s="366">
        <f t="shared" si="61"/>
        <v>33.270000000000003</v>
      </c>
      <c r="D691" s="358"/>
      <c r="E691" s="362"/>
      <c r="F691" s="367">
        <f>'U.S. 2020 Pricing - 05.03.2021'!AF63</f>
        <v>33.270000000000003</v>
      </c>
      <c r="G691" s="368"/>
      <c r="H691" s="368"/>
      <c r="I691" s="368"/>
      <c r="J691" s="367">
        <f>'U.S. 2020 Pricing - 05.03.2021'!AL63</f>
        <v>33.520000000000003</v>
      </c>
      <c r="K691" s="358"/>
      <c r="L691" s="362"/>
      <c r="M691" s="369">
        <f>'CAN Price Matrix - 05.03.2021'!AG63</f>
        <v>43.55</v>
      </c>
      <c r="N691" s="370"/>
      <c r="O691" s="370"/>
      <c r="P691" s="370"/>
      <c r="Q691" s="369">
        <f>'CAN Price Matrix - 05.03.2021'!AM63</f>
        <v>43.88</v>
      </c>
      <c r="R691" s="358"/>
    </row>
    <row r="692" spans="1:18" x14ac:dyDescent="0.25">
      <c r="A692" s="355" t="s">
        <v>541</v>
      </c>
      <c r="B692" s="365" t="s">
        <v>14</v>
      </c>
      <c r="C692" s="366">
        <f t="shared" si="61"/>
        <v>33.08</v>
      </c>
      <c r="D692" s="358"/>
      <c r="E692" s="362"/>
      <c r="F692" s="367">
        <f>'U.S. 2020 Pricing - 05.03.2021'!AF64</f>
        <v>33.08</v>
      </c>
      <c r="G692" s="368"/>
      <c r="H692" s="368"/>
      <c r="I692" s="368"/>
      <c r="J692" s="367">
        <f>'U.S. 2020 Pricing - 05.03.2021'!AL64</f>
        <v>33.33</v>
      </c>
      <c r="K692" s="358"/>
      <c r="L692" s="362"/>
      <c r="M692" s="369">
        <f>'CAN Price Matrix - 05.03.2021'!AG64</f>
        <v>44.33</v>
      </c>
      <c r="N692" s="370"/>
      <c r="O692" s="370"/>
      <c r="P692" s="370"/>
      <c r="Q692" s="369">
        <f>'CAN Price Matrix - 05.03.2021'!AM64</f>
        <v>44.66</v>
      </c>
      <c r="R692" s="358"/>
    </row>
    <row r="693" spans="1:18" x14ac:dyDescent="0.25">
      <c r="A693" s="355" t="s">
        <v>542</v>
      </c>
      <c r="B693" s="365" t="s">
        <v>15</v>
      </c>
      <c r="C693" s="366">
        <f t="shared" si="61"/>
        <v>0</v>
      </c>
      <c r="D693" s="358"/>
      <c r="E693" s="362"/>
      <c r="F693" s="367">
        <f>'U.S. 2020 Pricing - 05.03.2021'!AF65</f>
        <v>0</v>
      </c>
      <c r="G693" s="368"/>
      <c r="H693" s="368"/>
      <c r="I693" s="368"/>
      <c r="J693" s="367">
        <f>'U.S. 2020 Pricing - 05.03.2021'!AL65</f>
        <v>0</v>
      </c>
      <c r="K693" s="358"/>
      <c r="L693" s="362"/>
      <c r="M693" s="369">
        <f>'CAN Price Matrix - 05.03.2021'!AG65</f>
        <v>0</v>
      </c>
      <c r="N693" s="370"/>
      <c r="O693" s="370"/>
      <c r="P693" s="370"/>
      <c r="Q693" s="369">
        <f>'CAN Price Matrix - 05.03.2021'!AM65</f>
        <v>0</v>
      </c>
      <c r="R693" s="358"/>
    </row>
    <row r="694" spans="1:18" x14ac:dyDescent="0.25">
      <c r="A694" s="355" t="s">
        <v>734</v>
      </c>
      <c r="B694" s="365" t="s">
        <v>16</v>
      </c>
      <c r="C694" s="366">
        <f t="shared" si="61"/>
        <v>0</v>
      </c>
      <c r="D694" s="358"/>
      <c r="E694" s="362"/>
      <c r="F694" s="367">
        <f>'U.S. 2020 Pricing - 05.03.2021'!AF66</f>
        <v>0</v>
      </c>
      <c r="G694" s="368"/>
      <c r="H694" s="368"/>
      <c r="I694" s="368"/>
      <c r="J694" s="367">
        <f>'U.S. 2020 Pricing - 05.03.2021'!AL66</f>
        <v>0</v>
      </c>
      <c r="K694" s="358"/>
      <c r="L694" s="362"/>
      <c r="M694" s="369">
        <f>'CAN Price Matrix - 05.03.2021'!AG66</f>
        <v>0</v>
      </c>
      <c r="N694" s="370"/>
      <c r="O694" s="370"/>
      <c r="P694" s="370"/>
      <c r="Q694" s="369">
        <f>'CAN Price Matrix - 05.03.2021'!AM66</f>
        <v>0</v>
      </c>
      <c r="R694" s="358"/>
    </row>
    <row r="695" spans="1:18" x14ac:dyDescent="0.25">
      <c r="A695" s="355" t="s">
        <v>735</v>
      </c>
      <c r="B695" s="365" t="s">
        <v>17</v>
      </c>
      <c r="C695" s="366">
        <f t="shared" si="61"/>
        <v>0</v>
      </c>
      <c r="D695" s="358"/>
      <c r="E695" s="362"/>
      <c r="F695" s="367">
        <f>'U.S. 2020 Pricing - 05.03.2021'!AF67</f>
        <v>0</v>
      </c>
      <c r="G695" s="368"/>
      <c r="H695" s="368"/>
      <c r="I695" s="368"/>
      <c r="J695" s="367">
        <f>'U.S. 2020 Pricing - 05.03.2021'!AL67</f>
        <v>0</v>
      </c>
      <c r="K695" s="358"/>
      <c r="L695" s="362"/>
      <c r="M695" s="369">
        <f>'CAN Price Matrix - 05.03.2021'!AG67</f>
        <v>0</v>
      </c>
      <c r="N695" s="370"/>
      <c r="O695" s="370"/>
      <c r="P695" s="370"/>
      <c r="Q695" s="369">
        <f>'CAN Price Matrix - 05.03.2021'!AM67</f>
        <v>0</v>
      </c>
      <c r="R695" s="358"/>
    </row>
    <row r="696" spans="1:18" x14ac:dyDescent="0.25">
      <c r="A696" s="355" t="s">
        <v>736</v>
      </c>
      <c r="B696" s="365" t="s">
        <v>18</v>
      </c>
      <c r="C696" s="366">
        <f t="shared" si="61"/>
        <v>0</v>
      </c>
      <c r="D696" s="358"/>
      <c r="E696" s="362"/>
      <c r="F696" s="367">
        <f>'U.S. 2020 Pricing - 05.03.2021'!AF68</f>
        <v>0</v>
      </c>
      <c r="G696" s="368"/>
      <c r="H696" s="368"/>
      <c r="I696" s="368"/>
      <c r="J696" s="367">
        <f>'U.S. 2020 Pricing - 05.03.2021'!AL68</f>
        <v>0</v>
      </c>
      <c r="K696" s="358"/>
      <c r="L696" s="362"/>
      <c r="M696" s="369">
        <f>'CAN Price Matrix - 05.03.2021'!AG68</f>
        <v>0</v>
      </c>
      <c r="N696" s="370"/>
      <c r="O696" s="370"/>
      <c r="P696" s="370"/>
      <c r="Q696" s="369">
        <f>'CAN Price Matrix - 05.03.2021'!AM68</f>
        <v>0</v>
      </c>
      <c r="R696" s="358"/>
    </row>
    <row r="697" spans="1:18" ht="17.25" x14ac:dyDescent="0.25">
      <c r="A697" s="355"/>
      <c r="B697" s="331" t="s">
        <v>22</v>
      </c>
      <c r="C697" s="332" t="s">
        <v>23</v>
      </c>
      <c r="D697" s="358"/>
      <c r="E697" s="362"/>
      <c r="F697" s="362"/>
      <c r="G697" s="362"/>
      <c r="H697" s="362"/>
      <c r="I697" s="362"/>
      <c r="J697" s="363"/>
      <c r="K697" s="358"/>
      <c r="L697" s="362"/>
      <c r="M697" s="372"/>
      <c r="N697" s="372"/>
      <c r="O697" s="372"/>
      <c r="P697" s="372"/>
      <c r="Q697" s="364"/>
      <c r="R697" s="358"/>
    </row>
    <row r="698" spans="1:18" x14ac:dyDescent="0.25">
      <c r="A698" s="355" t="s">
        <v>553</v>
      </c>
      <c r="B698" s="365" t="s">
        <v>596</v>
      </c>
      <c r="C698" s="366">
        <f>IF(J688="-","",IF($C$1=$T$1,(J688*$C$2),IF($C$1=$T$2,(Q688*$C$2))))</f>
        <v>118.69</v>
      </c>
      <c r="D698" s="358"/>
      <c r="E698" s="362"/>
      <c r="F698" s="362"/>
      <c r="G698" s="362"/>
      <c r="H698" s="362"/>
      <c r="I698" s="362"/>
      <c r="J698" s="368"/>
      <c r="K698" s="358"/>
      <c r="L698" s="362"/>
      <c r="M698" s="372"/>
      <c r="N698" s="372"/>
      <c r="O698" s="372"/>
      <c r="P698" s="372"/>
      <c r="Q698" s="370"/>
      <c r="R698" s="358"/>
    </row>
    <row r="699" spans="1:18" x14ac:dyDescent="0.25">
      <c r="A699" s="355" t="s">
        <v>554</v>
      </c>
      <c r="B699" s="365" t="s">
        <v>597</v>
      </c>
      <c r="C699" s="366">
        <f t="shared" ref="C699:C705" si="62">IF(J689="-","",IF($C$1=$T$1,(J689*$C$2),IF($C$1=$T$2,(Q689*$C$2))))</f>
        <v>62.85</v>
      </c>
      <c r="D699" s="358"/>
      <c r="E699" s="362"/>
      <c r="F699" s="362"/>
      <c r="G699" s="362"/>
      <c r="H699" s="362"/>
      <c r="I699" s="362"/>
      <c r="J699" s="368"/>
      <c r="K699" s="358"/>
      <c r="L699" s="362"/>
      <c r="M699" s="372"/>
      <c r="N699" s="372"/>
      <c r="O699" s="372"/>
      <c r="P699" s="372"/>
      <c r="Q699" s="370"/>
      <c r="R699" s="358"/>
    </row>
    <row r="700" spans="1:18" x14ac:dyDescent="0.25">
      <c r="A700" s="355" t="s">
        <v>555</v>
      </c>
      <c r="B700" s="365" t="s">
        <v>44</v>
      </c>
      <c r="C700" s="366">
        <f t="shared" si="62"/>
        <v>38.909999999999997</v>
      </c>
      <c r="D700" s="358"/>
      <c r="E700" s="362"/>
      <c r="F700" s="362"/>
      <c r="G700" s="362"/>
      <c r="H700" s="362"/>
      <c r="I700" s="362"/>
      <c r="J700" s="368"/>
      <c r="K700" s="358"/>
      <c r="L700" s="362"/>
      <c r="M700" s="372"/>
      <c r="N700" s="372"/>
      <c r="O700" s="372"/>
      <c r="P700" s="372"/>
      <c r="Q700" s="370"/>
      <c r="R700" s="358"/>
    </row>
    <row r="701" spans="1:18" x14ac:dyDescent="0.25">
      <c r="A701" s="355" t="s">
        <v>556</v>
      </c>
      <c r="B701" s="365" t="s">
        <v>12</v>
      </c>
      <c r="C701" s="366">
        <f t="shared" si="62"/>
        <v>33.520000000000003</v>
      </c>
      <c r="D701" s="358"/>
      <c r="E701" s="362"/>
      <c r="F701" s="362"/>
      <c r="G701" s="362"/>
      <c r="H701" s="362"/>
      <c r="I701" s="362"/>
      <c r="J701" s="368"/>
      <c r="K701" s="358"/>
      <c r="L701" s="362"/>
      <c r="M701" s="372"/>
      <c r="N701" s="372"/>
      <c r="O701" s="372"/>
      <c r="P701" s="372"/>
      <c r="Q701" s="370"/>
      <c r="R701" s="358"/>
    </row>
    <row r="702" spans="1:18" x14ac:dyDescent="0.25">
      <c r="A702" s="355" t="s">
        <v>557</v>
      </c>
      <c r="B702" s="365" t="s">
        <v>14</v>
      </c>
      <c r="C702" s="366">
        <f>IF(J692="-","",IF($C$1=$T$1,(J692*$C$2),IF($C$1=$T$2,(Q692*$C$2))))</f>
        <v>33.33</v>
      </c>
      <c r="D702" s="358"/>
      <c r="E702" s="362"/>
      <c r="F702" s="362"/>
      <c r="G702" s="362"/>
      <c r="H702" s="362"/>
      <c r="I702" s="362"/>
      <c r="J702" s="368"/>
      <c r="K702" s="358"/>
      <c r="L702" s="362"/>
      <c r="M702" s="372"/>
      <c r="N702" s="372"/>
      <c r="O702" s="372"/>
      <c r="P702" s="372"/>
      <c r="Q702" s="370"/>
      <c r="R702" s="358"/>
    </row>
    <row r="703" spans="1:18" x14ac:dyDescent="0.25">
      <c r="A703" s="355" t="s">
        <v>558</v>
      </c>
      <c r="B703" s="365" t="s">
        <v>15</v>
      </c>
      <c r="C703" s="366">
        <f t="shared" si="62"/>
        <v>0</v>
      </c>
      <c r="D703" s="358"/>
      <c r="E703" s="362"/>
      <c r="F703" s="362"/>
      <c r="G703" s="362"/>
      <c r="H703" s="362"/>
      <c r="I703" s="362"/>
      <c r="J703" s="368"/>
      <c r="K703" s="358"/>
      <c r="L703" s="362"/>
      <c r="M703" s="372"/>
      <c r="N703" s="372"/>
      <c r="O703" s="372"/>
      <c r="P703" s="372"/>
      <c r="Q703" s="370"/>
      <c r="R703" s="358"/>
    </row>
    <row r="704" spans="1:18" x14ac:dyDescent="0.25">
      <c r="A704" s="355" t="s">
        <v>737</v>
      </c>
      <c r="B704" s="365" t="s">
        <v>16</v>
      </c>
      <c r="C704" s="366">
        <f t="shared" si="62"/>
        <v>0</v>
      </c>
      <c r="D704" s="358"/>
      <c r="E704" s="362"/>
      <c r="F704" s="362"/>
      <c r="G704" s="362"/>
      <c r="H704" s="362"/>
      <c r="I704" s="362"/>
      <c r="J704" s="368"/>
      <c r="K704" s="358"/>
      <c r="L704" s="362"/>
      <c r="M704" s="372"/>
      <c r="N704" s="372"/>
      <c r="O704" s="372"/>
      <c r="P704" s="372"/>
      <c r="Q704" s="370"/>
      <c r="R704" s="358"/>
    </row>
    <row r="705" spans="1:18" x14ac:dyDescent="0.25">
      <c r="A705" s="355" t="s">
        <v>738</v>
      </c>
      <c r="B705" s="365" t="s">
        <v>17</v>
      </c>
      <c r="C705" s="366">
        <f t="shared" si="62"/>
        <v>0</v>
      </c>
      <c r="D705" s="358"/>
      <c r="E705" s="362"/>
      <c r="F705" s="362"/>
      <c r="G705" s="362"/>
      <c r="H705" s="362"/>
      <c r="I705" s="362"/>
      <c r="J705" s="368"/>
      <c r="K705" s="358"/>
      <c r="L705" s="362"/>
      <c r="M705" s="372"/>
      <c r="N705" s="372"/>
      <c r="O705" s="372"/>
      <c r="P705" s="372"/>
      <c r="Q705" s="370"/>
      <c r="R705" s="358"/>
    </row>
    <row r="706" spans="1:18" x14ac:dyDescent="0.25">
      <c r="A706" s="355" t="s">
        <v>739</v>
      </c>
      <c r="B706" s="365" t="s">
        <v>18</v>
      </c>
      <c r="C706" s="366">
        <f>IF(J696="-","",IF($C$1=$T$1,(J696*$C$2),IF($C$1=$T$2,(Q696*$C$2))))</f>
        <v>0</v>
      </c>
      <c r="D706" s="358"/>
      <c r="E706" s="362"/>
      <c r="F706" s="362"/>
      <c r="G706" s="362"/>
      <c r="H706" s="362"/>
      <c r="I706" s="362"/>
      <c r="J706" s="368"/>
      <c r="K706" s="358"/>
      <c r="L706" s="362"/>
      <c r="M706" s="372"/>
      <c r="N706" s="372"/>
      <c r="O706" s="372"/>
      <c r="P706" s="372"/>
      <c r="Q706" s="370"/>
      <c r="R706" s="358"/>
    </row>
    <row r="707" spans="1:18" ht="15.75" x14ac:dyDescent="0.25">
      <c r="A707" s="355"/>
      <c r="B707" s="356"/>
      <c r="C707" s="357"/>
      <c r="D707" s="358"/>
      <c r="E707" s="356"/>
      <c r="F707" s="357" t="s">
        <v>590</v>
      </c>
      <c r="G707" s="357"/>
      <c r="H707" s="357"/>
      <c r="I707" s="357"/>
      <c r="J707" s="357" t="s">
        <v>767</v>
      </c>
      <c r="K707" s="358"/>
      <c r="L707" s="356"/>
      <c r="M707" s="359" t="s">
        <v>590</v>
      </c>
      <c r="N707" s="359"/>
      <c r="O707" s="359"/>
      <c r="P707" s="359"/>
      <c r="Q707" s="359" t="s">
        <v>999</v>
      </c>
      <c r="R707" s="358"/>
    </row>
    <row r="708" spans="1:18" ht="15.75" x14ac:dyDescent="0.25">
      <c r="A708" s="355"/>
      <c r="B708" s="371"/>
      <c r="C708" s="360"/>
      <c r="D708" s="358"/>
      <c r="E708" s="356"/>
      <c r="F708" s="360" t="s">
        <v>34</v>
      </c>
      <c r="G708" s="360"/>
      <c r="H708" s="360"/>
      <c r="I708" s="360"/>
      <c r="J708" s="360" t="s">
        <v>34</v>
      </c>
      <c r="K708" s="358"/>
      <c r="L708" s="356"/>
      <c r="M708" s="361" t="s">
        <v>34</v>
      </c>
      <c r="N708" s="361"/>
      <c r="O708" s="361"/>
      <c r="P708" s="361"/>
      <c r="Q708" s="361" t="s">
        <v>34</v>
      </c>
      <c r="R708" s="358"/>
    </row>
    <row r="709" spans="1:18" ht="17.25" x14ac:dyDescent="0.25">
      <c r="A709" s="355"/>
      <c r="B709" s="331" t="s">
        <v>22</v>
      </c>
      <c r="C709" s="332" t="s">
        <v>23</v>
      </c>
      <c r="D709" s="358"/>
      <c r="E709" s="362"/>
      <c r="F709" s="332" t="s">
        <v>23</v>
      </c>
      <c r="G709" s="363"/>
      <c r="H709" s="363"/>
      <c r="I709" s="363"/>
      <c r="J709" s="332" t="s">
        <v>23</v>
      </c>
      <c r="K709" s="358"/>
      <c r="L709" s="362"/>
      <c r="M709" s="334" t="s">
        <v>23</v>
      </c>
      <c r="N709" s="364"/>
      <c r="O709" s="364"/>
      <c r="P709" s="364"/>
      <c r="Q709" s="334" t="s">
        <v>23</v>
      </c>
      <c r="R709" s="358"/>
    </row>
    <row r="710" spans="1:18" x14ac:dyDescent="0.25">
      <c r="A710" s="355" t="s">
        <v>571</v>
      </c>
      <c r="B710" s="365" t="s">
        <v>596</v>
      </c>
      <c r="C710" s="366">
        <f t="shared" ref="C710:C718" si="63">IF(F710="-","",IF($C$1=$T$1,(F710*$C$2),IF($C$1=$T$2,(M710*$C$2))))</f>
        <v>128.5</v>
      </c>
      <c r="D710" s="358"/>
      <c r="E710" s="362"/>
      <c r="F710" s="367">
        <f>'U.S. 2020 Pricing - 05.03.2021'!AF78</f>
        <v>128.5</v>
      </c>
      <c r="G710" s="368"/>
      <c r="H710" s="368"/>
      <c r="I710" s="368"/>
      <c r="J710" s="367">
        <f>'U.S. 2020 Pricing - 05.03.2021'!AL78</f>
        <v>128.75</v>
      </c>
      <c r="K710" s="358"/>
      <c r="L710" s="362"/>
      <c r="M710" s="369">
        <f>'CAN Price Matrix - 05.03.2021'!AG78</f>
        <v>172.6</v>
      </c>
      <c r="N710" s="370"/>
      <c r="O710" s="370"/>
      <c r="P710" s="370"/>
      <c r="Q710" s="369">
        <f>'CAN Price Matrix - 05.03.2021'!AM78</f>
        <v>172.93</v>
      </c>
      <c r="R710" s="358"/>
    </row>
    <row r="711" spans="1:18" x14ac:dyDescent="0.25">
      <c r="A711" s="355" t="s">
        <v>572</v>
      </c>
      <c r="B711" s="365" t="s">
        <v>597</v>
      </c>
      <c r="C711" s="366">
        <f t="shared" si="63"/>
        <v>67.62</v>
      </c>
      <c r="D711" s="358"/>
      <c r="E711" s="362"/>
      <c r="F711" s="367">
        <f>'U.S. 2020 Pricing - 05.03.2021'!AF79</f>
        <v>67.62</v>
      </c>
      <c r="G711" s="368"/>
      <c r="H711" s="368"/>
      <c r="I711" s="368"/>
      <c r="J711" s="367">
        <f>'U.S. 2020 Pricing - 05.03.2021'!AL79</f>
        <v>67.87</v>
      </c>
      <c r="K711" s="358"/>
      <c r="L711" s="362"/>
      <c r="M711" s="369">
        <f>'CAN Price Matrix - 05.03.2021'!AG79</f>
        <v>90.76</v>
      </c>
      <c r="N711" s="370"/>
      <c r="O711" s="370"/>
      <c r="P711" s="370"/>
      <c r="Q711" s="369">
        <f>'CAN Price Matrix - 05.03.2021'!AM79</f>
        <v>91.09</v>
      </c>
      <c r="R711" s="358"/>
    </row>
    <row r="712" spans="1:18" x14ac:dyDescent="0.25">
      <c r="A712" s="355" t="s">
        <v>573</v>
      </c>
      <c r="B712" s="365" t="s">
        <v>44</v>
      </c>
      <c r="C712" s="366">
        <f t="shared" si="63"/>
        <v>44.72</v>
      </c>
      <c r="D712" s="358"/>
      <c r="E712" s="362"/>
      <c r="F712" s="367">
        <f>'U.S. 2020 Pricing - 05.03.2021'!AF80</f>
        <v>44.72</v>
      </c>
      <c r="G712" s="368"/>
      <c r="H712" s="368"/>
      <c r="I712" s="368"/>
      <c r="J712" s="367">
        <f>'U.S. 2020 Pricing - 05.03.2021'!AL80</f>
        <v>44.97</v>
      </c>
      <c r="K712" s="358"/>
      <c r="L712" s="362"/>
      <c r="M712" s="369">
        <f>'CAN Price Matrix - 05.03.2021'!AG80</f>
        <v>59.27</v>
      </c>
      <c r="N712" s="370"/>
      <c r="O712" s="370"/>
      <c r="P712" s="370"/>
      <c r="Q712" s="369">
        <f>'CAN Price Matrix - 05.03.2021'!AM80</f>
        <v>59.6</v>
      </c>
      <c r="R712" s="358"/>
    </row>
    <row r="713" spans="1:18" x14ac:dyDescent="0.25">
      <c r="A713" s="355" t="s">
        <v>574</v>
      </c>
      <c r="B713" s="365" t="s">
        <v>12</v>
      </c>
      <c r="C713" s="366">
        <f t="shared" si="63"/>
        <v>36.86</v>
      </c>
      <c r="D713" s="358"/>
      <c r="E713" s="362"/>
      <c r="F713" s="367">
        <f>'U.S. 2020 Pricing - 05.03.2021'!AF81</f>
        <v>36.86</v>
      </c>
      <c r="G713" s="368"/>
      <c r="H713" s="368"/>
      <c r="I713" s="368"/>
      <c r="J713" s="367">
        <f>'U.S. 2020 Pricing - 05.03.2021'!AL81</f>
        <v>37.11</v>
      </c>
      <c r="K713" s="358"/>
      <c r="L713" s="362"/>
      <c r="M713" s="369">
        <f>'CAN Price Matrix - 05.03.2021'!AG81</f>
        <v>49.41</v>
      </c>
      <c r="N713" s="370"/>
      <c r="O713" s="370"/>
      <c r="P713" s="370"/>
      <c r="Q713" s="369">
        <f>'CAN Price Matrix - 05.03.2021'!AM81</f>
        <v>49.74</v>
      </c>
      <c r="R713" s="358"/>
    </row>
    <row r="714" spans="1:18" x14ac:dyDescent="0.25">
      <c r="A714" s="355" t="s">
        <v>575</v>
      </c>
      <c r="B714" s="365" t="s">
        <v>14</v>
      </c>
      <c r="C714" s="366">
        <f t="shared" si="63"/>
        <v>36.67</v>
      </c>
      <c r="D714" s="358"/>
      <c r="E714" s="362"/>
      <c r="F714" s="367">
        <f>'U.S. 2020 Pricing - 05.03.2021'!AF82</f>
        <v>36.67</v>
      </c>
      <c r="G714" s="368"/>
      <c r="H714" s="368"/>
      <c r="I714" s="368"/>
      <c r="J714" s="367">
        <f>'U.S. 2020 Pricing - 05.03.2021'!AL82</f>
        <v>36.92</v>
      </c>
      <c r="K714" s="358"/>
      <c r="L714" s="362"/>
      <c r="M714" s="369">
        <f>'CAN Price Matrix - 05.03.2021'!AG82</f>
        <v>49.16</v>
      </c>
      <c r="N714" s="370"/>
      <c r="O714" s="370"/>
      <c r="P714" s="370"/>
      <c r="Q714" s="369">
        <f>'CAN Price Matrix - 05.03.2021'!AM82</f>
        <v>49.49</v>
      </c>
      <c r="R714" s="358"/>
    </row>
    <row r="715" spans="1:18" x14ac:dyDescent="0.25">
      <c r="A715" s="355" t="s">
        <v>576</v>
      </c>
      <c r="B715" s="365" t="s">
        <v>15</v>
      </c>
      <c r="C715" s="366">
        <f t="shared" si="63"/>
        <v>0</v>
      </c>
      <c r="D715" s="358"/>
      <c r="E715" s="362"/>
      <c r="F715" s="367">
        <f>'U.S. 2020 Pricing - 05.03.2021'!AF83</f>
        <v>0</v>
      </c>
      <c r="G715" s="368"/>
      <c r="H715" s="368"/>
      <c r="I715" s="368"/>
      <c r="J715" s="367">
        <f>'U.S. 2020 Pricing - 05.03.2021'!AL83</f>
        <v>0</v>
      </c>
      <c r="K715" s="358"/>
      <c r="L715" s="362"/>
      <c r="M715" s="369">
        <f>'CAN Price Matrix - 05.03.2021'!AG83</f>
        <v>0</v>
      </c>
      <c r="N715" s="370"/>
      <c r="O715" s="370"/>
      <c r="P715" s="370"/>
      <c r="Q715" s="369">
        <f>'CAN Price Matrix - 05.03.2021'!AM83</f>
        <v>0</v>
      </c>
      <c r="R715" s="358"/>
    </row>
    <row r="716" spans="1:18" x14ac:dyDescent="0.25">
      <c r="A716" s="355" t="s">
        <v>740</v>
      </c>
      <c r="B716" s="365" t="s">
        <v>16</v>
      </c>
      <c r="C716" s="366">
        <f t="shared" si="63"/>
        <v>0</v>
      </c>
      <c r="D716" s="358"/>
      <c r="E716" s="362"/>
      <c r="F716" s="367">
        <f>'U.S. 2020 Pricing - 05.03.2021'!AF84</f>
        <v>0</v>
      </c>
      <c r="G716" s="368"/>
      <c r="H716" s="368"/>
      <c r="I716" s="368"/>
      <c r="J716" s="367">
        <f>'U.S. 2020 Pricing - 05.03.2021'!AL84</f>
        <v>0</v>
      </c>
      <c r="K716" s="358"/>
      <c r="L716" s="362"/>
      <c r="M716" s="369">
        <f>'CAN Price Matrix - 05.03.2021'!AG84</f>
        <v>0</v>
      </c>
      <c r="N716" s="370"/>
      <c r="O716" s="370"/>
      <c r="P716" s="370"/>
      <c r="Q716" s="369">
        <f>'CAN Price Matrix - 05.03.2021'!AM84</f>
        <v>0</v>
      </c>
      <c r="R716" s="358"/>
    </row>
    <row r="717" spans="1:18" x14ac:dyDescent="0.25">
      <c r="A717" s="355" t="s">
        <v>741</v>
      </c>
      <c r="B717" s="365" t="s">
        <v>17</v>
      </c>
      <c r="C717" s="366">
        <f t="shared" si="63"/>
        <v>0</v>
      </c>
      <c r="D717" s="358"/>
      <c r="E717" s="362"/>
      <c r="F717" s="367">
        <f>'U.S. 2020 Pricing - 05.03.2021'!AF85</f>
        <v>0</v>
      </c>
      <c r="G717" s="368"/>
      <c r="H717" s="368"/>
      <c r="I717" s="368"/>
      <c r="J717" s="367">
        <f>'U.S. 2020 Pricing - 05.03.2021'!AL85</f>
        <v>0</v>
      </c>
      <c r="K717" s="358"/>
      <c r="L717" s="362"/>
      <c r="M717" s="369">
        <f>'CAN Price Matrix - 05.03.2021'!AG85</f>
        <v>0</v>
      </c>
      <c r="N717" s="370"/>
      <c r="O717" s="370"/>
      <c r="P717" s="370"/>
      <c r="Q717" s="369">
        <f>'CAN Price Matrix - 05.03.2021'!AM85</f>
        <v>0</v>
      </c>
      <c r="R717" s="358"/>
    </row>
    <row r="718" spans="1:18" x14ac:dyDescent="0.25">
      <c r="A718" s="355" t="s">
        <v>742</v>
      </c>
      <c r="B718" s="365" t="s">
        <v>18</v>
      </c>
      <c r="C718" s="366">
        <f t="shared" si="63"/>
        <v>0</v>
      </c>
      <c r="D718" s="358"/>
      <c r="E718" s="362"/>
      <c r="F718" s="367">
        <f>'U.S. 2020 Pricing - 05.03.2021'!AF86</f>
        <v>0</v>
      </c>
      <c r="G718" s="368"/>
      <c r="H718" s="368"/>
      <c r="I718" s="368"/>
      <c r="J718" s="367">
        <f>'U.S. 2020 Pricing - 05.03.2021'!AL86</f>
        <v>0</v>
      </c>
      <c r="K718" s="358"/>
      <c r="L718" s="362"/>
      <c r="M718" s="369">
        <f>'CAN Price Matrix - 05.03.2021'!AG86</f>
        <v>0</v>
      </c>
      <c r="N718" s="370"/>
      <c r="O718" s="370"/>
      <c r="P718" s="370"/>
      <c r="Q718" s="369">
        <f>'CAN Price Matrix - 05.03.2021'!AM86</f>
        <v>0</v>
      </c>
      <c r="R718" s="358"/>
    </row>
    <row r="719" spans="1:18" ht="17.25" x14ac:dyDescent="0.25">
      <c r="A719" s="355"/>
      <c r="B719" s="331" t="s">
        <v>22</v>
      </c>
      <c r="C719" s="332" t="s">
        <v>23</v>
      </c>
      <c r="D719" s="358"/>
      <c r="E719" s="362"/>
      <c r="F719" s="362"/>
      <c r="G719" s="362"/>
      <c r="H719" s="362"/>
      <c r="I719" s="362"/>
      <c r="J719" s="363"/>
      <c r="K719" s="358"/>
      <c r="L719" s="362"/>
      <c r="M719" s="372"/>
      <c r="N719" s="372"/>
      <c r="O719" s="372"/>
      <c r="P719" s="372"/>
      <c r="Q719" s="364"/>
      <c r="R719" s="358"/>
    </row>
    <row r="720" spans="1:18" x14ac:dyDescent="0.25">
      <c r="A720" s="355" t="s">
        <v>559</v>
      </c>
      <c r="B720" s="365" t="s">
        <v>596</v>
      </c>
      <c r="C720" s="366">
        <f>IF(J710="-","",IF($C$1=$T$1,(J710*$C$2),IF($C$1=$T$2,(Q710*$C$2))))</f>
        <v>128.75</v>
      </c>
      <c r="D720" s="358"/>
      <c r="E720" s="362"/>
      <c r="F720" s="362"/>
      <c r="G720" s="362"/>
      <c r="H720" s="362"/>
      <c r="I720" s="362"/>
      <c r="J720" s="368"/>
      <c r="K720" s="358"/>
      <c r="L720" s="362"/>
      <c r="M720" s="372"/>
      <c r="N720" s="372"/>
      <c r="O720" s="372"/>
      <c r="P720" s="372"/>
      <c r="Q720" s="370"/>
      <c r="R720" s="358"/>
    </row>
    <row r="721" spans="1:18" x14ac:dyDescent="0.25">
      <c r="A721" s="355" t="s">
        <v>560</v>
      </c>
      <c r="B721" s="365" t="s">
        <v>597</v>
      </c>
      <c r="C721" s="366">
        <f t="shared" ref="C721:C727" si="64">IF(J711="-","",IF($C$1=$T$1,(J711*$C$2),IF($C$1=$T$2,(Q711*$C$2))))</f>
        <v>67.87</v>
      </c>
      <c r="D721" s="358"/>
      <c r="E721" s="362"/>
      <c r="F721" s="362"/>
      <c r="G721" s="362"/>
      <c r="H721" s="362"/>
      <c r="I721" s="362"/>
      <c r="J721" s="368"/>
      <c r="K721" s="358"/>
      <c r="L721" s="362"/>
      <c r="M721" s="372"/>
      <c r="N721" s="372"/>
      <c r="O721" s="372"/>
      <c r="P721" s="372"/>
      <c r="Q721" s="370"/>
      <c r="R721" s="358"/>
    </row>
    <row r="722" spans="1:18" x14ac:dyDescent="0.25">
      <c r="A722" s="355" t="s">
        <v>561</v>
      </c>
      <c r="B722" s="365" t="s">
        <v>44</v>
      </c>
      <c r="C722" s="366">
        <f t="shared" si="64"/>
        <v>44.97</v>
      </c>
      <c r="D722" s="358"/>
      <c r="E722" s="362"/>
      <c r="F722" s="362"/>
      <c r="G722" s="362"/>
      <c r="H722" s="362"/>
      <c r="I722" s="362"/>
      <c r="J722" s="368"/>
      <c r="K722" s="358"/>
      <c r="L722" s="362"/>
      <c r="M722" s="372"/>
      <c r="N722" s="372"/>
      <c r="O722" s="372"/>
      <c r="P722" s="372"/>
      <c r="Q722" s="370"/>
      <c r="R722" s="358"/>
    </row>
    <row r="723" spans="1:18" x14ac:dyDescent="0.25">
      <c r="A723" s="355" t="s">
        <v>562</v>
      </c>
      <c r="B723" s="365" t="s">
        <v>12</v>
      </c>
      <c r="C723" s="366">
        <f t="shared" si="64"/>
        <v>37.11</v>
      </c>
      <c r="D723" s="358"/>
      <c r="E723" s="362"/>
      <c r="F723" s="362"/>
      <c r="G723" s="362"/>
      <c r="H723" s="362"/>
      <c r="I723" s="362"/>
      <c r="J723" s="368"/>
      <c r="K723" s="358"/>
      <c r="L723" s="362"/>
      <c r="M723" s="372"/>
      <c r="N723" s="372"/>
      <c r="O723" s="372"/>
      <c r="P723" s="372"/>
      <c r="Q723" s="370"/>
      <c r="R723" s="358"/>
    </row>
    <row r="724" spans="1:18" x14ac:dyDescent="0.25">
      <c r="A724" s="355" t="s">
        <v>563</v>
      </c>
      <c r="B724" s="365" t="s">
        <v>14</v>
      </c>
      <c r="C724" s="366">
        <f>IF(J714="-","",IF($C$1=$T$1,(J714*$C$2),IF($C$1=$T$2,(Q714*$C$2))))</f>
        <v>36.92</v>
      </c>
      <c r="D724" s="358"/>
      <c r="E724" s="362"/>
      <c r="F724" s="362"/>
      <c r="G724" s="362"/>
      <c r="H724" s="362"/>
      <c r="I724" s="362"/>
      <c r="J724" s="368"/>
      <c r="K724" s="358"/>
      <c r="L724" s="362"/>
      <c r="M724" s="372"/>
      <c r="N724" s="372"/>
      <c r="O724" s="372"/>
      <c r="P724" s="372"/>
      <c r="Q724" s="370"/>
      <c r="R724" s="358"/>
    </row>
    <row r="725" spans="1:18" x14ac:dyDescent="0.25">
      <c r="A725" s="355" t="s">
        <v>564</v>
      </c>
      <c r="B725" s="365" t="s">
        <v>15</v>
      </c>
      <c r="C725" s="366">
        <f t="shared" si="64"/>
        <v>0</v>
      </c>
      <c r="D725" s="358"/>
      <c r="E725" s="362"/>
      <c r="F725" s="362"/>
      <c r="G725" s="362"/>
      <c r="H725" s="362"/>
      <c r="I725" s="362"/>
      <c r="J725" s="368"/>
      <c r="K725" s="358"/>
      <c r="L725" s="362"/>
      <c r="M725" s="372"/>
      <c r="N725" s="372"/>
      <c r="O725" s="372"/>
      <c r="P725" s="372"/>
      <c r="Q725" s="370"/>
      <c r="R725" s="358"/>
    </row>
    <row r="726" spans="1:18" x14ac:dyDescent="0.25">
      <c r="A726" s="355" t="s">
        <v>743</v>
      </c>
      <c r="B726" s="365" t="s">
        <v>16</v>
      </c>
      <c r="C726" s="366">
        <f t="shared" si="64"/>
        <v>0</v>
      </c>
      <c r="D726" s="358"/>
      <c r="E726" s="362"/>
      <c r="F726" s="362"/>
      <c r="G726" s="362"/>
      <c r="H726" s="362"/>
      <c r="I726" s="362"/>
      <c r="J726" s="368"/>
      <c r="K726" s="358"/>
      <c r="L726" s="362"/>
      <c r="M726" s="372"/>
      <c r="N726" s="372"/>
      <c r="O726" s="372"/>
      <c r="P726" s="372"/>
      <c r="Q726" s="370"/>
      <c r="R726" s="358"/>
    </row>
    <row r="727" spans="1:18" x14ac:dyDescent="0.25">
      <c r="A727" s="355" t="s">
        <v>744</v>
      </c>
      <c r="B727" s="365" t="s">
        <v>17</v>
      </c>
      <c r="C727" s="366">
        <f t="shared" si="64"/>
        <v>0</v>
      </c>
      <c r="D727" s="358"/>
      <c r="E727" s="362"/>
      <c r="F727" s="362"/>
      <c r="G727" s="362"/>
      <c r="H727" s="362"/>
      <c r="I727" s="362"/>
      <c r="J727" s="368"/>
      <c r="K727" s="358"/>
      <c r="L727" s="362"/>
      <c r="M727" s="372"/>
      <c r="N727" s="372"/>
      <c r="O727" s="372"/>
      <c r="P727" s="372"/>
      <c r="Q727" s="370"/>
      <c r="R727" s="358"/>
    </row>
    <row r="728" spans="1:18" x14ac:dyDescent="0.25">
      <c r="A728" s="355" t="s">
        <v>745</v>
      </c>
      <c r="B728" s="365" t="s">
        <v>18</v>
      </c>
      <c r="C728" s="366">
        <f>IF(J718="-","",IF($C$1=$T$1,(J718*$C$2),IF($C$1=$T$2,(Q718*$C$2))))</f>
        <v>0</v>
      </c>
      <c r="D728" s="358"/>
      <c r="E728" s="362"/>
      <c r="F728" s="362"/>
      <c r="G728" s="362"/>
      <c r="H728" s="362"/>
      <c r="I728" s="362"/>
      <c r="J728" s="368"/>
      <c r="K728" s="358"/>
      <c r="L728" s="362"/>
      <c r="M728" s="372"/>
      <c r="N728" s="372"/>
      <c r="O728" s="372"/>
      <c r="P728" s="372"/>
      <c r="Q728" s="370"/>
      <c r="R728" s="358"/>
    </row>
    <row r="729" spans="1:18" ht="15.75" x14ac:dyDescent="0.25">
      <c r="A729" s="355"/>
      <c r="B729" s="373"/>
      <c r="C729" s="357"/>
      <c r="D729" s="358"/>
      <c r="E729" s="356"/>
      <c r="F729" s="357" t="s">
        <v>593</v>
      </c>
      <c r="G729" s="357"/>
      <c r="H729" s="357"/>
      <c r="I729" s="357"/>
      <c r="J729" s="357"/>
      <c r="K729" s="358"/>
      <c r="L729" s="356"/>
      <c r="M729" s="359" t="s">
        <v>593</v>
      </c>
      <c r="N729" s="359"/>
      <c r="O729" s="359"/>
      <c r="P729" s="359"/>
      <c r="Q729" s="359"/>
      <c r="R729" s="358"/>
    </row>
    <row r="730" spans="1:18" ht="15.75" x14ac:dyDescent="0.25">
      <c r="A730" s="355"/>
      <c r="B730" s="371"/>
      <c r="C730" s="360"/>
      <c r="D730" s="358"/>
      <c r="E730" s="356"/>
      <c r="F730" s="360" t="s">
        <v>34</v>
      </c>
      <c r="G730" s="360"/>
      <c r="H730" s="360"/>
      <c r="I730" s="360"/>
      <c r="J730" s="360"/>
      <c r="K730" s="358"/>
      <c r="L730" s="356"/>
      <c r="M730" s="361" t="s">
        <v>34</v>
      </c>
      <c r="N730" s="361"/>
      <c r="O730" s="361"/>
      <c r="P730" s="361"/>
      <c r="Q730" s="361"/>
      <c r="R730" s="358"/>
    </row>
    <row r="731" spans="1:18" ht="17.25" x14ac:dyDescent="0.25">
      <c r="A731" s="355"/>
      <c r="B731" s="331" t="s">
        <v>22</v>
      </c>
      <c r="C731" s="332" t="s">
        <v>23</v>
      </c>
      <c r="D731" s="358"/>
      <c r="E731" s="362"/>
      <c r="F731" s="332" t="s">
        <v>23</v>
      </c>
      <c r="G731" s="363"/>
      <c r="H731" s="363"/>
      <c r="I731" s="363"/>
      <c r="J731" s="363"/>
      <c r="K731" s="358"/>
      <c r="L731" s="362"/>
      <c r="M731" s="334" t="s">
        <v>23</v>
      </c>
      <c r="N731" s="364"/>
      <c r="O731" s="364"/>
      <c r="P731" s="364"/>
      <c r="Q731" s="364"/>
      <c r="R731" s="358"/>
    </row>
    <row r="732" spans="1:18" x14ac:dyDescent="0.25">
      <c r="A732" s="355" t="s">
        <v>583</v>
      </c>
      <c r="B732" s="365" t="s">
        <v>596</v>
      </c>
      <c r="C732" s="366">
        <f t="shared" ref="C732:C740" si="65">IF(F732="-","",IF($C$1=$T$1,(F732*$C$2),IF($C$1=$T$2,(M732*$C$2))))</f>
        <v>140.4</v>
      </c>
      <c r="D732" s="358"/>
      <c r="E732" s="362"/>
      <c r="F732" s="367">
        <f>'U.S. 2020 Pricing - 05.03.2021'!AF96</f>
        <v>140.4</v>
      </c>
      <c r="G732" s="368"/>
      <c r="H732" s="368"/>
      <c r="I732" s="368"/>
      <c r="J732" s="368"/>
      <c r="K732" s="358"/>
      <c r="L732" s="362"/>
      <c r="M732" s="369">
        <f>'CAN Price Matrix - 05.03.2021'!AG96</f>
        <v>180.03</v>
      </c>
      <c r="N732" s="370"/>
      <c r="O732" s="370"/>
      <c r="P732" s="370"/>
      <c r="Q732" s="370"/>
      <c r="R732" s="358"/>
    </row>
    <row r="733" spans="1:18" x14ac:dyDescent="0.25">
      <c r="A733" s="355" t="s">
        <v>584</v>
      </c>
      <c r="B733" s="365" t="s">
        <v>597</v>
      </c>
      <c r="C733" s="366">
        <f t="shared" si="65"/>
        <v>73.58</v>
      </c>
      <c r="D733" s="358"/>
      <c r="E733" s="362"/>
      <c r="F733" s="367">
        <f>'U.S. 2020 Pricing - 05.03.2021'!AF97</f>
        <v>73.58</v>
      </c>
      <c r="G733" s="368"/>
      <c r="H733" s="368"/>
      <c r="I733" s="368"/>
      <c r="J733" s="368"/>
      <c r="K733" s="358"/>
      <c r="L733" s="362"/>
      <c r="M733" s="369">
        <f>'CAN Price Matrix - 05.03.2021'!AG97</f>
        <v>94.49</v>
      </c>
      <c r="N733" s="370"/>
      <c r="O733" s="370"/>
      <c r="P733" s="370"/>
      <c r="Q733" s="370"/>
      <c r="R733" s="358"/>
    </row>
    <row r="734" spans="1:18" x14ac:dyDescent="0.25">
      <c r="A734" s="355" t="s">
        <v>585</v>
      </c>
      <c r="B734" s="365" t="s">
        <v>44</v>
      </c>
      <c r="C734" s="366">
        <f t="shared" si="65"/>
        <v>44.94</v>
      </c>
      <c r="D734" s="358"/>
      <c r="E734" s="362"/>
      <c r="F734" s="367">
        <f>'U.S. 2020 Pricing - 05.03.2021'!AF98</f>
        <v>44.94</v>
      </c>
      <c r="G734" s="368"/>
      <c r="H734" s="368"/>
      <c r="I734" s="368"/>
      <c r="J734" s="368"/>
      <c r="K734" s="358"/>
      <c r="L734" s="362"/>
      <c r="M734" s="369">
        <f>'CAN Price Matrix - 05.03.2021'!AG98</f>
        <v>61.55</v>
      </c>
      <c r="N734" s="370"/>
      <c r="O734" s="370"/>
      <c r="P734" s="370"/>
      <c r="Q734" s="370"/>
      <c r="R734" s="358"/>
    </row>
    <row r="735" spans="1:18" x14ac:dyDescent="0.25">
      <c r="A735" s="355" t="s">
        <v>586</v>
      </c>
      <c r="B735" s="365" t="s">
        <v>12</v>
      </c>
      <c r="C735" s="366">
        <f t="shared" si="65"/>
        <v>40.409999999999997</v>
      </c>
      <c r="D735" s="358"/>
      <c r="E735" s="362"/>
      <c r="F735" s="367">
        <f>'U.S. 2020 Pricing - 05.03.2021'!AF99</f>
        <v>40.409999999999997</v>
      </c>
      <c r="G735" s="368"/>
      <c r="H735" s="368"/>
      <c r="I735" s="368"/>
      <c r="J735" s="368"/>
      <c r="K735" s="358"/>
      <c r="L735" s="362"/>
      <c r="M735" s="369">
        <f>'CAN Price Matrix - 05.03.2021'!AG99</f>
        <v>52.04</v>
      </c>
      <c r="N735" s="370"/>
      <c r="O735" s="370"/>
      <c r="P735" s="370"/>
      <c r="Q735" s="370"/>
      <c r="R735" s="358"/>
    </row>
    <row r="736" spans="1:18" x14ac:dyDescent="0.25">
      <c r="A736" s="355" t="s">
        <v>757</v>
      </c>
      <c r="B736" s="365" t="s">
        <v>14</v>
      </c>
      <c r="C736" s="366">
        <f t="shared" si="65"/>
        <v>40.229999999999997</v>
      </c>
      <c r="D736" s="358"/>
      <c r="E736" s="362"/>
      <c r="F736" s="367">
        <f>'U.S. 2020 Pricing - 05.03.2021'!AF100</f>
        <v>40.229999999999997</v>
      </c>
      <c r="G736" s="368"/>
      <c r="H736" s="368"/>
      <c r="I736" s="368"/>
      <c r="J736" s="368"/>
      <c r="K736" s="358"/>
      <c r="L736" s="362"/>
      <c r="M736" s="369">
        <f>'CAN Price Matrix - 05.03.2021'!AG100</f>
        <v>51.79</v>
      </c>
      <c r="N736" s="370"/>
      <c r="O736" s="370"/>
      <c r="P736" s="370"/>
      <c r="Q736" s="370"/>
      <c r="R736" s="358"/>
    </row>
    <row r="737" spans="1:18" x14ac:dyDescent="0.25">
      <c r="A737" s="355" t="s">
        <v>758</v>
      </c>
      <c r="B737" s="365" t="s">
        <v>15</v>
      </c>
      <c r="C737" s="366">
        <f t="shared" si="65"/>
        <v>0</v>
      </c>
      <c r="D737" s="358"/>
      <c r="E737" s="362"/>
      <c r="F737" s="367">
        <f>'U.S. 2020 Pricing - 05.03.2021'!AF101</f>
        <v>0</v>
      </c>
      <c r="G737" s="368"/>
      <c r="H737" s="368"/>
      <c r="I737" s="368"/>
      <c r="J737" s="368"/>
      <c r="K737" s="358"/>
      <c r="L737" s="362"/>
      <c r="M737" s="369">
        <f>'CAN Price Matrix - 05.03.2021'!AG101</f>
        <v>0</v>
      </c>
      <c r="N737" s="370"/>
      <c r="O737" s="370"/>
      <c r="P737" s="370"/>
      <c r="Q737" s="370"/>
      <c r="R737" s="358"/>
    </row>
    <row r="738" spans="1:18" x14ac:dyDescent="0.25">
      <c r="A738" s="355" t="s">
        <v>759</v>
      </c>
      <c r="B738" s="365" t="s">
        <v>16</v>
      </c>
      <c r="C738" s="366">
        <f t="shared" si="65"/>
        <v>0</v>
      </c>
      <c r="D738" s="358"/>
      <c r="E738" s="362"/>
      <c r="F738" s="367">
        <f>'U.S. 2020 Pricing - 05.03.2021'!AF102</f>
        <v>0</v>
      </c>
      <c r="G738" s="368"/>
      <c r="H738" s="368"/>
      <c r="I738" s="368"/>
      <c r="J738" s="368"/>
      <c r="K738" s="358"/>
      <c r="L738" s="362"/>
      <c r="M738" s="369">
        <f>'CAN Price Matrix - 05.03.2021'!AG102</f>
        <v>0</v>
      </c>
      <c r="N738" s="370"/>
      <c r="O738" s="370"/>
      <c r="P738" s="370"/>
      <c r="Q738" s="370"/>
      <c r="R738" s="358"/>
    </row>
    <row r="739" spans="1:18" x14ac:dyDescent="0.25">
      <c r="A739" s="355" t="s">
        <v>760</v>
      </c>
      <c r="B739" s="365" t="s">
        <v>17</v>
      </c>
      <c r="C739" s="366">
        <f t="shared" si="65"/>
        <v>0</v>
      </c>
      <c r="D739" s="358"/>
      <c r="E739" s="362"/>
      <c r="F739" s="367">
        <f>'U.S. 2020 Pricing - 05.03.2021'!AF103</f>
        <v>0</v>
      </c>
      <c r="G739" s="368"/>
      <c r="H739" s="368"/>
      <c r="I739" s="368"/>
      <c r="J739" s="368"/>
      <c r="K739" s="358"/>
      <c r="L739" s="362"/>
      <c r="M739" s="369">
        <f>'CAN Price Matrix - 05.03.2021'!AG103</f>
        <v>0</v>
      </c>
      <c r="N739" s="370"/>
      <c r="O739" s="370"/>
      <c r="P739" s="370"/>
      <c r="Q739" s="370"/>
      <c r="R739" s="358"/>
    </row>
    <row r="740" spans="1:18" x14ac:dyDescent="0.25">
      <c r="A740" s="355" t="s">
        <v>761</v>
      </c>
      <c r="B740" s="365" t="s">
        <v>18</v>
      </c>
      <c r="C740" s="366">
        <f t="shared" si="65"/>
        <v>0</v>
      </c>
      <c r="D740" s="358"/>
      <c r="E740" s="362"/>
      <c r="F740" s="367">
        <f>'U.S. 2020 Pricing - 05.03.2021'!AF104</f>
        <v>0</v>
      </c>
      <c r="G740" s="368"/>
      <c r="H740" s="368"/>
      <c r="I740" s="368"/>
      <c r="J740" s="368"/>
      <c r="K740" s="358"/>
      <c r="L740" s="362"/>
      <c r="M740" s="369">
        <f>'CAN Price Matrix - 05.03.2021'!AG104</f>
        <v>0</v>
      </c>
      <c r="N740" s="370"/>
      <c r="O740" s="370"/>
      <c r="P740" s="370"/>
      <c r="Q740" s="370"/>
      <c r="R740" s="358"/>
    </row>
    <row r="741" spans="1:18" ht="15.75" x14ac:dyDescent="0.25">
      <c r="A741" s="355"/>
      <c r="B741" s="373"/>
      <c r="C741" s="357"/>
      <c r="D741" s="358"/>
      <c r="E741" s="356"/>
      <c r="F741" s="357" t="s">
        <v>591</v>
      </c>
      <c r="G741" s="357"/>
      <c r="H741" s="357"/>
      <c r="I741" s="357"/>
      <c r="J741" s="357" t="s">
        <v>764</v>
      </c>
      <c r="K741" s="358"/>
      <c r="L741" s="356"/>
      <c r="M741" s="359" t="s">
        <v>591</v>
      </c>
      <c r="N741" s="359"/>
      <c r="O741" s="359"/>
      <c r="P741" s="359"/>
      <c r="Q741" s="359" t="s">
        <v>1000</v>
      </c>
      <c r="R741" s="358"/>
    </row>
    <row r="742" spans="1:18" ht="15.75" x14ac:dyDescent="0.25">
      <c r="A742" s="355"/>
      <c r="B742" s="371"/>
      <c r="C742" s="360"/>
      <c r="D742" s="358"/>
      <c r="E742" s="356"/>
      <c r="F742" s="360" t="s">
        <v>34</v>
      </c>
      <c r="G742" s="360"/>
      <c r="H742" s="360"/>
      <c r="I742" s="360"/>
      <c r="J742" s="360" t="s">
        <v>34</v>
      </c>
      <c r="K742" s="358"/>
      <c r="L742" s="356"/>
      <c r="M742" s="361" t="s">
        <v>34</v>
      </c>
      <c r="N742" s="361"/>
      <c r="O742" s="361"/>
      <c r="P742" s="361"/>
      <c r="Q742" s="361" t="s">
        <v>34</v>
      </c>
      <c r="R742" s="358"/>
    </row>
    <row r="743" spans="1:18" ht="17.25" x14ac:dyDescent="0.25">
      <c r="A743" s="355"/>
      <c r="B743" s="331" t="s">
        <v>22</v>
      </c>
      <c r="C743" s="332" t="s">
        <v>23</v>
      </c>
      <c r="D743" s="358"/>
      <c r="E743" s="362"/>
      <c r="F743" s="332" t="s">
        <v>23</v>
      </c>
      <c r="G743" s="363"/>
      <c r="H743" s="363"/>
      <c r="I743" s="363"/>
      <c r="J743" s="332" t="s">
        <v>23</v>
      </c>
      <c r="K743" s="358"/>
      <c r="L743" s="362"/>
      <c r="M743" s="334" t="s">
        <v>23</v>
      </c>
      <c r="N743" s="364"/>
      <c r="O743" s="364"/>
      <c r="P743" s="364"/>
      <c r="Q743" s="334" t="s">
        <v>23</v>
      </c>
      <c r="R743" s="358"/>
    </row>
    <row r="744" spans="1:18" x14ac:dyDescent="0.25">
      <c r="A744" s="355" t="s">
        <v>577</v>
      </c>
      <c r="B744" s="365" t="s">
        <v>596</v>
      </c>
      <c r="C744" s="366">
        <f t="shared" ref="C744:C752" si="66">IF(F744="-","",IF($C$1=$T$1,(F744*$C$2),IF($C$1=$T$2,(M744*$C$2))))</f>
        <v>134.04</v>
      </c>
      <c r="D744" s="358"/>
      <c r="E744" s="362"/>
      <c r="F744" s="367">
        <f>'U.S. 2020 Pricing - 05.03.2021'!AF114</f>
        <v>134.04</v>
      </c>
      <c r="G744" s="368"/>
      <c r="H744" s="368"/>
      <c r="I744" s="368"/>
      <c r="J744" s="367">
        <f>'U.S. 2020 Pricing - 05.03.2021'!AL114</f>
        <v>134.29</v>
      </c>
      <c r="K744" s="358"/>
      <c r="L744" s="362"/>
      <c r="M744" s="369">
        <f>'CAN Price Matrix - 05.03.2021'!AG114</f>
        <v>180.03</v>
      </c>
      <c r="N744" s="370"/>
      <c r="O744" s="370"/>
      <c r="P744" s="370"/>
      <c r="Q744" s="369">
        <f>'CAN Price Matrix - 05.03.2021'!AM114</f>
        <v>180.36</v>
      </c>
      <c r="R744" s="358"/>
    </row>
    <row r="745" spans="1:18" x14ac:dyDescent="0.25">
      <c r="A745" s="355" t="s">
        <v>578</v>
      </c>
      <c r="B745" s="365" t="s">
        <v>597</v>
      </c>
      <c r="C745" s="366">
        <f t="shared" si="66"/>
        <v>70.39</v>
      </c>
      <c r="D745" s="358"/>
      <c r="E745" s="362"/>
      <c r="F745" s="367">
        <f>'U.S. 2020 Pricing - 05.03.2021'!AF115</f>
        <v>70.39</v>
      </c>
      <c r="G745" s="368"/>
      <c r="H745" s="368"/>
      <c r="I745" s="368"/>
      <c r="J745" s="367">
        <f>'U.S. 2020 Pricing - 05.03.2021'!AL115</f>
        <v>70.64</v>
      </c>
      <c r="K745" s="358"/>
      <c r="L745" s="362"/>
      <c r="M745" s="369">
        <f>'CAN Price Matrix - 05.03.2021'!AG115</f>
        <v>94.49</v>
      </c>
      <c r="N745" s="370"/>
      <c r="O745" s="370"/>
      <c r="P745" s="370"/>
      <c r="Q745" s="369">
        <f>'CAN Price Matrix - 05.03.2021'!AM115</f>
        <v>94.82</v>
      </c>
      <c r="R745" s="358"/>
    </row>
    <row r="746" spans="1:18" x14ac:dyDescent="0.25">
      <c r="A746" s="355" t="s">
        <v>579</v>
      </c>
      <c r="B746" s="365" t="s">
        <v>44</v>
      </c>
      <c r="C746" s="366">
        <f t="shared" si="66"/>
        <v>44.18</v>
      </c>
      <c r="D746" s="358"/>
      <c r="E746" s="362"/>
      <c r="F746" s="367">
        <f>'U.S. 2020 Pricing - 05.03.2021'!AF116</f>
        <v>44.18</v>
      </c>
      <c r="G746" s="368"/>
      <c r="H746" s="368"/>
      <c r="I746" s="368"/>
      <c r="J746" s="367">
        <f>'U.S. 2020 Pricing - 05.03.2021'!AL116</f>
        <v>44.43</v>
      </c>
      <c r="K746" s="358"/>
      <c r="L746" s="362"/>
      <c r="M746" s="369">
        <f>'CAN Price Matrix - 05.03.2021'!AG116</f>
        <v>61.55</v>
      </c>
      <c r="N746" s="370"/>
      <c r="O746" s="370"/>
      <c r="P746" s="370"/>
      <c r="Q746" s="369">
        <f>'CAN Price Matrix - 05.03.2021'!AM116</f>
        <v>61.88</v>
      </c>
      <c r="R746" s="358"/>
    </row>
    <row r="747" spans="1:18" x14ac:dyDescent="0.25">
      <c r="A747" s="355" t="s">
        <v>580</v>
      </c>
      <c r="B747" s="365" t="s">
        <v>12</v>
      </c>
      <c r="C747" s="366">
        <f t="shared" si="66"/>
        <v>38.81</v>
      </c>
      <c r="D747" s="358"/>
      <c r="E747" s="362"/>
      <c r="F747" s="367">
        <f>'U.S. 2020 Pricing - 05.03.2021'!AF117</f>
        <v>38.81</v>
      </c>
      <c r="G747" s="368"/>
      <c r="H747" s="368"/>
      <c r="I747" s="368"/>
      <c r="J747" s="367">
        <f>'U.S. 2020 Pricing - 05.03.2021'!AL117</f>
        <v>39.06</v>
      </c>
      <c r="K747" s="358"/>
      <c r="L747" s="362"/>
      <c r="M747" s="369">
        <f>'CAN Price Matrix - 05.03.2021'!AG117</f>
        <v>52.04</v>
      </c>
      <c r="N747" s="370"/>
      <c r="O747" s="370"/>
      <c r="P747" s="370"/>
      <c r="Q747" s="369">
        <f>'CAN Price Matrix - 05.03.2021'!AM117</f>
        <v>52.37</v>
      </c>
      <c r="R747" s="358"/>
    </row>
    <row r="748" spans="1:18" x14ac:dyDescent="0.25">
      <c r="A748" s="355" t="s">
        <v>581</v>
      </c>
      <c r="B748" s="365" t="s">
        <v>14</v>
      </c>
      <c r="C748" s="366">
        <f t="shared" si="66"/>
        <v>38.630000000000003</v>
      </c>
      <c r="D748" s="358"/>
      <c r="E748" s="362"/>
      <c r="F748" s="367">
        <f>'U.S. 2020 Pricing - 05.03.2021'!AF118</f>
        <v>38.630000000000003</v>
      </c>
      <c r="G748" s="368"/>
      <c r="H748" s="368"/>
      <c r="I748" s="368"/>
      <c r="J748" s="367">
        <f>'U.S. 2020 Pricing - 05.03.2021'!AL118</f>
        <v>38.880000000000003</v>
      </c>
      <c r="K748" s="358"/>
      <c r="L748" s="362"/>
      <c r="M748" s="369">
        <f>'CAN Price Matrix - 05.03.2021'!AG118</f>
        <v>51.79</v>
      </c>
      <c r="N748" s="370"/>
      <c r="O748" s="370"/>
      <c r="P748" s="370"/>
      <c r="Q748" s="369">
        <f>'CAN Price Matrix - 05.03.2021'!AM118</f>
        <v>52.12</v>
      </c>
      <c r="R748" s="358"/>
    </row>
    <row r="749" spans="1:18" x14ac:dyDescent="0.25">
      <c r="A749" s="355" t="s">
        <v>582</v>
      </c>
      <c r="B749" s="365" t="s">
        <v>15</v>
      </c>
      <c r="C749" s="366">
        <f t="shared" si="66"/>
        <v>0</v>
      </c>
      <c r="D749" s="358"/>
      <c r="E749" s="362"/>
      <c r="F749" s="367">
        <f>'U.S. 2020 Pricing - 05.03.2021'!AF119</f>
        <v>0</v>
      </c>
      <c r="G749" s="368"/>
      <c r="H749" s="368"/>
      <c r="I749" s="368"/>
      <c r="J749" s="367">
        <f>'U.S. 2020 Pricing - 05.03.2021'!AL119</f>
        <v>0</v>
      </c>
      <c r="K749" s="358"/>
      <c r="L749" s="362"/>
      <c r="M749" s="369">
        <f>'CAN Price Matrix - 05.03.2021'!AG119</f>
        <v>0</v>
      </c>
      <c r="N749" s="370"/>
      <c r="O749" s="370"/>
      <c r="P749" s="370"/>
      <c r="Q749" s="369">
        <f>'CAN Price Matrix - 05.03.2021'!AM119</f>
        <v>0</v>
      </c>
      <c r="R749" s="358"/>
    </row>
    <row r="750" spans="1:18" x14ac:dyDescent="0.25">
      <c r="A750" s="355" t="s">
        <v>746</v>
      </c>
      <c r="B750" s="365" t="s">
        <v>16</v>
      </c>
      <c r="C750" s="366">
        <f t="shared" si="66"/>
        <v>0</v>
      </c>
      <c r="D750" s="358"/>
      <c r="E750" s="362"/>
      <c r="F750" s="367">
        <f>'U.S. 2020 Pricing - 05.03.2021'!AF120</f>
        <v>0</v>
      </c>
      <c r="G750" s="368"/>
      <c r="H750" s="368"/>
      <c r="I750" s="368"/>
      <c r="J750" s="367">
        <f>'U.S. 2020 Pricing - 05.03.2021'!AL120</f>
        <v>0</v>
      </c>
      <c r="K750" s="358"/>
      <c r="L750" s="362"/>
      <c r="M750" s="369">
        <f>'CAN Price Matrix - 05.03.2021'!AG120</f>
        <v>0</v>
      </c>
      <c r="N750" s="370"/>
      <c r="O750" s="370"/>
      <c r="P750" s="370"/>
      <c r="Q750" s="369">
        <f>'CAN Price Matrix - 05.03.2021'!AM120</f>
        <v>0</v>
      </c>
      <c r="R750" s="358"/>
    </row>
    <row r="751" spans="1:18" x14ac:dyDescent="0.25">
      <c r="A751" s="355" t="s">
        <v>747</v>
      </c>
      <c r="B751" s="365" t="s">
        <v>17</v>
      </c>
      <c r="C751" s="366">
        <f t="shared" si="66"/>
        <v>0</v>
      </c>
      <c r="D751" s="358"/>
      <c r="E751" s="362"/>
      <c r="F751" s="367">
        <f>'U.S. 2020 Pricing - 05.03.2021'!AF121</f>
        <v>0</v>
      </c>
      <c r="G751" s="368"/>
      <c r="H751" s="368"/>
      <c r="I751" s="368"/>
      <c r="J751" s="367">
        <f>'U.S. 2020 Pricing - 05.03.2021'!AL121</f>
        <v>0</v>
      </c>
      <c r="K751" s="358"/>
      <c r="L751" s="362"/>
      <c r="M751" s="369">
        <f>'CAN Price Matrix - 05.03.2021'!AG121</f>
        <v>0</v>
      </c>
      <c r="N751" s="370"/>
      <c r="O751" s="370"/>
      <c r="P751" s="370"/>
      <c r="Q751" s="369">
        <f>'CAN Price Matrix - 05.03.2021'!AM121</f>
        <v>0</v>
      </c>
      <c r="R751" s="358"/>
    </row>
    <row r="752" spans="1:18" x14ac:dyDescent="0.25">
      <c r="A752" s="355" t="s">
        <v>748</v>
      </c>
      <c r="B752" s="365" t="s">
        <v>18</v>
      </c>
      <c r="C752" s="366">
        <f t="shared" si="66"/>
        <v>0</v>
      </c>
      <c r="D752" s="358"/>
      <c r="E752" s="362"/>
      <c r="F752" s="367">
        <f>'U.S. 2020 Pricing - 05.03.2021'!AF122</f>
        <v>0</v>
      </c>
      <c r="G752" s="368"/>
      <c r="H752" s="368"/>
      <c r="I752" s="368"/>
      <c r="J752" s="367">
        <f>'U.S. 2020 Pricing - 05.03.2021'!AL122</f>
        <v>0</v>
      </c>
      <c r="K752" s="358"/>
      <c r="L752" s="362"/>
      <c r="M752" s="369">
        <f>'CAN Price Matrix - 05.03.2021'!AG122</f>
        <v>0</v>
      </c>
      <c r="N752" s="370"/>
      <c r="O752" s="370"/>
      <c r="P752" s="370"/>
      <c r="Q752" s="369">
        <f>'CAN Price Matrix - 05.03.2021'!AM122</f>
        <v>0</v>
      </c>
      <c r="R752" s="358"/>
    </row>
    <row r="753" spans="1:18" ht="17.25" x14ac:dyDescent="0.25">
      <c r="A753" s="355"/>
      <c r="B753" s="331" t="s">
        <v>22</v>
      </c>
      <c r="C753" s="332" t="s">
        <v>23</v>
      </c>
      <c r="D753" s="358"/>
      <c r="E753" s="362"/>
      <c r="F753" s="362"/>
      <c r="G753" s="362"/>
      <c r="H753" s="362"/>
      <c r="I753" s="362"/>
      <c r="J753" s="363"/>
      <c r="K753" s="358"/>
      <c r="L753" s="362"/>
      <c r="M753" s="372"/>
      <c r="N753" s="372"/>
      <c r="O753" s="372"/>
      <c r="P753" s="372"/>
      <c r="Q753" s="364"/>
      <c r="R753" s="358"/>
    </row>
    <row r="754" spans="1:18" x14ac:dyDescent="0.25">
      <c r="A754" s="355" t="s">
        <v>565</v>
      </c>
      <c r="B754" s="365" t="s">
        <v>596</v>
      </c>
      <c r="C754" s="366">
        <f>IF(J744="-","",IF($C$1=$T$1,(J744*$C$2),IF($C$1=$T$2,(Q744*$C$2))))</f>
        <v>134.29</v>
      </c>
      <c r="D754" s="358"/>
      <c r="E754" s="362"/>
      <c r="F754" s="362"/>
      <c r="G754" s="362"/>
      <c r="H754" s="362"/>
      <c r="I754" s="362"/>
      <c r="J754" s="368"/>
      <c r="K754" s="358"/>
      <c r="L754" s="362"/>
      <c r="M754" s="372"/>
      <c r="N754" s="372"/>
      <c r="O754" s="372"/>
      <c r="P754" s="372"/>
      <c r="Q754" s="370"/>
      <c r="R754" s="358"/>
    </row>
    <row r="755" spans="1:18" x14ac:dyDescent="0.25">
      <c r="A755" s="355" t="s">
        <v>566</v>
      </c>
      <c r="B755" s="365" t="s">
        <v>597</v>
      </c>
      <c r="C755" s="366">
        <f t="shared" ref="C755:C761" si="67">IF(J745="-","",IF($C$1=$T$1,(J745*$C$2),IF($C$1=$T$2,(Q745*$C$2))))</f>
        <v>70.64</v>
      </c>
      <c r="D755" s="358"/>
      <c r="E755" s="362"/>
      <c r="F755" s="362"/>
      <c r="G755" s="362"/>
      <c r="H755" s="362"/>
      <c r="I755" s="362"/>
      <c r="J755" s="368"/>
      <c r="K755" s="358"/>
      <c r="L755" s="362"/>
      <c r="M755" s="372"/>
      <c r="N755" s="372"/>
      <c r="O755" s="372"/>
      <c r="P755" s="372"/>
      <c r="Q755" s="370"/>
      <c r="R755" s="358"/>
    </row>
    <row r="756" spans="1:18" x14ac:dyDescent="0.25">
      <c r="A756" s="355" t="s">
        <v>567</v>
      </c>
      <c r="B756" s="365" t="s">
        <v>44</v>
      </c>
      <c r="C756" s="366">
        <f t="shared" si="67"/>
        <v>44.43</v>
      </c>
      <c r="D756" s="358"/>
      <c r="E756" s="362"/>
      <c r="F756" s="362"/>
      <c r="G756" s="362"/>
      <c r="H756" s="362"/>
      <c r="I756" s="362"/>
      <c r="J756" s="368"/>
      <c r="K756" s="358"/>
      <c r="L756" s="362"/>
      <c r="M756" s="372"/>
      <c r="N756" s="372"/>
      <c r="O756" s="372"/>
      <c r="P756" s="372"/>
      <c r="Q756" s="370"/>
      <c r="R756" s="358"/>
    </row>
    <row r="757" spans="1:18" x14ac:dyDescent="0.25">
      <c r="A757" s="355" t="s">
        <v>568</v>
      </c>
      <c r="B757" s="365" t="s">
        <v>12</v>
      </c>
      <c r="C757" s="366">
        <f t="shared" si="67"/>
        <v>39.06</v>
      </c>
      <c r="D757" s="358"/>
      <c r="E757" s="362"/>
      <c r="F757" s="362"/>
      <c r="G757" s="362"/>
      <c r="H757" s="362"/>
      <c r="I757" s="362"/>
      <c r="J757" s="368"/>
      <c r="K757" s="358"/>
      <c r="L757" s="362"/>
      <c r="M757" s="372"/>
      <c r="N757" s="372"/>
      <c r="O757" s="372"/>
      <c r="P757" s="372"/>
      <c r="Q757" s="370"/>
      <c r="R757" s="358"/>
    </row>
    <row r="758" spans="1:18" x14ac:dyDescent="0.25">
      <c r="A758" s="355" t="s">
        <v>569</v>
      </c>
      <c r="B758" s="365" t="s">
        <v>14</v>
      </c>
      <c r="C758" s="366">
        <f>IF(J748="-","",IF($C$1=$T$1,(J748*$C$2),IF($C$1=$T$2,(Q748*$C$2))))</f>
        <v>38.880000000000003</v>
      </c>
      <c r="D758" s="358"/>
      <c r="E758" s="362"/>
      <c r="F758" s="362"/>
      <c r="G758" s="362"/>
      <c r="H758" s="362"/>
      <c r="I758" s="362"/>
      <c r="J758" s="368"/>
      <c r="K758" s="358"/>
      <c r="L758" s="362"/>
      <c r="M758" s="372"/>
      <c r="N758" s="372"/>
      <c r="O758" s="372"/>
      <c r="P758" s="372"/>
      <c r="Q758" s="370"/>
      <c r="R758" s="358"/>
    </row>
    <row r="759" spans="1:18" x14ac:dyDescent="0.25">
      <c r="A759" s="355" t="s">
        <v>570</v>
      </c>
      <c r="B759" s="365" t="s">
        <v>15</v>
      </c>
      <c r="C759" s="366">
        <f t="shared" si="67"/>
        <v>0</v>
      </c>
      <c r="D759" s="358"/>
      <c r="E759" s="362"/>
      <c r="F759" s="362"/>
      <c r="G759" s="362"/>
      <c r="H759" s="362"/>
      <c r="I759" s="362"/>
      <c r="J759" s="368"/>
      <c r="K759" s="358"/>
      <c r="L759" s="362"/>
      <c r="M759" s="372"/>
      <c r="N759" s="372"/>
      <c r="O759" s="372"/>
      <c r="P759" s="372"/>
      <c r="Q759" s="370"/>
      <c r="R759" s="358"/>
    </row>
    <row r="760" spans="1:18" x14ac:dyDescent="0.25">
      <c r="A760" s="355" t="s">
        <v>749</v>
      </c>
      <c r="B760" s="365" t="s">
        <v>16</v>
      </c>
      <c r="C760" s="366">
        <f t="shared" si="67"/>
        <v>0</v>
      </c>
      <c r="D760" s="358"/>
      <c r="E760" s="362"/>
      <c r="F760" s="362"/>
      <c r="G760" s="362"/>
      <c r="H760" s="362"/>
      <c r="I760" s="362"/>
      <c r="J760" s="368"/>
      <c r="K760" s="358"/>
      <c r="L760" s="362"/>
      <c r="M760" s="372"/>
      <c r="N760" s="372"/>
      <c r="O760" s="372"/>
      <c r="P760" s="372"/>
      <c r="Q760" s="370"/>
      <c r="R760" s="358"/>
    </row>
    <row r="761" spans="1:18" x14ac:dyDescent="0.25">
      <c r="A761" s="355" t="s">
        <v>750</v>
      </c>
      <c r="B761" s="365" t="s">
        <v>17</v>
      </c>
      <c r="C761" s="366">
        <f t="shared" si="67"/>
        <v>0</v>
      </c>
      <c r="D761" s="358"/>
      <c r="E761" s="362"/>
      <c r="F761" s="362"/>
      <c r="G761" s="362"/>
      <c r="H761" s="362"/>
      <c r="I761" s="362"/>
      <c r="J761" s="368"/>
      <c r="K761" s="358"/>
      <c r="L761" s="362"/>
      <c r="M761" s="372"/>
      <c r="N761" s="372"/>
      <c r="O761" s="372"/>
      <c r="P761" s="372"/>
      <c r="Q761" s="370"/>
      <c r="R761" s="358"/>
    </row>
    <row r="762" spans="1:18" x14ac:dyDescent="0.25">
      <c r="A762" s="355" t="s">
        <v>751</v>
      </c>
      <c r="B762" s="365" t="s">
        <v>18</v>
      </c>
      <c r="C762" s="366">
        <f>IF(J752="-","",IF($C$1=$T$1,(J752*$C$2),IF($C$1=$T$2,(Q752*$C$2))))</f>
        <v>0</v>
      </c>
      <c r="D762" s="358"/>
      <c r="E762" s="362"/>
      <c r="F762" s="362"/>
      <c r="G762" s="362"/>
      <c r="H762" s="362"/>
      <c r="I762" s="362"/>
      <c r="J762" s="368"/>
      <c r="K762" s="358"/>
      <c r="L762" s="362"/>
      <c r="M762" s="372"/>
      <c r="N762" s="372"/>
      <c r="O762" s="372"/>
      <c r="P762" s="372"/>
      <c r="Q762" s="370"/>
      <c r="R762" s="358"/>
    </row>
    <row r="763" spans="1:18" ht="15.75" thickBot="1" x14ac:dyDescent="0.3">
      <c r="A763" s="374"/>
      <c r="B763" s="375"/>
      <c r="C763" s="375"/>
      <c r="D763" s="376"/>
      <c r="E763" s="375"/>
      <c r="F763" s="375"/>
      <c r="G763" s="375"/>
      <c r="H763" s="375"/>
      <c r="I763" s="375"/>
      <c r="J763" s="375"/>
      <c r="K763" s="376"/>
      <c r="L763" s="375"/>
      <c r="M763" s="377"/>
      <c r="N763" s="377"/>
      <c r="O763" s="377"/>
      <c r="P763" s="377"/>
      <c r="Q763" s="377"/>
      <c r="R763" s="376"/>
    </row>
    <row r="765" spans="1:18" ht="36.75" thickBot="1" x14ac:dyDescent="0.3">
      <c r="A765" s="382" t="s">
        <v>810</v>
      </c>
      <c r="B765" s="382"/>
      <c r="C765" s="382"/>
      <c r="D765" s="382"/>
      <c r="E765" s="382"/>
      <c r="F765" s="382"/>
      <c r="G765" s="382"/>
      <c r="H765" s="382"/>
      <c r="I765" s="382"/>
      <c r="J765" s="382"/>
      <c r="K765" s="382"/>
      <c r="L765" s="382"/>
      <c r="M765" s="383"/>
      <c r="N765" s="383"/>
      <c r="O765" s="383"/>
      <c r="P765" s="383"/>
      <c r="Q765" s="383"/>
      <c r="R765" s="382"/>
    </row>
    <row r="766" spans="1:18" ht="18.75" x14ac:dyDescent="0.3">
      <c r="A766" s="351" t="s">
        <v>33</v>
      </c>
      <c r="B766" s="352"/>
      <c r="C766" s="352"/>
      <c r="D766" s="353"/>
      <c r="E766" s="352"/>
      <c r="F766" s="352"/>
      <c r="G766" s="352"/>
      <c r="H766" s="352"/>
      <c r="I766" s="352"/>
      <c r="J766" s="352"/>
      <c r="K766" s="353"/>
      <c r="L766" s="352"/>
      <c r="M766" s="354"/>
      <c r="N766" s="354"/>
      <c r="O766" s="354"/>
      <c r="P766" s="354"/>
      <c r="Q766" s="354"/>
      <c r="R766" s="353"/>
    </row>
    <row r="767" spans="1:18" ht="15.75" x14ac:dyDescent="0.25">
      <c r="A767" s="355"/>
      <c r="B767" s="356"/>
      <c r="C767" s="357"/>
      <c r="D767" s="358"/>
      <c r="E767" s="356"/>
      <c r="F767" s="357" t="s">
        <v>594</v>
      </c>
      <c r="G767" s="357"/>
      <c r="H767" s="357"/>
      <c r="I767" s="357"/>
      <c r="J767" s="357"/>
      <c r="K767" s="358"/>
      <c r="L767" s="356"/>
      <c r="M767" s="359" t="s">
        <v>594</v>
      </c>
      <c r="N767" s="359"/>
      <c r="O767" s="359"/>
      <c r="P767" s="359"/>
      <c r="Q767" s="359"/>
      <c r="R767" s="358"/>
    </row>
    <row r="768" spans="1:18" ht="15.75" x14ac:dyDescent="0.25">
      <c r="A768" s="355"/>
      <c r="B768" s="356"/>
      <c r="C768" s="360"/>
      <c r="D768" s="358"/>
      <c r="E768" s="356"/>
      <c r="F768" s="360" t="s">
        <v>34</v>
      </c>
      <c r="G768" s="360"/>
      <c r="H768" s="360"/>
      <c r="I768" s="360"/>
      <c r="J768" s="360"/>
      <c r="K768" s="358"/>
      <c r="L768" s="356"/>
      <c r="M768" s="361" t="s">
        <v>34</v>
      </c>
      <c r="N768" s="361"/>
      <c r="O768" s="361"/>
      <c r="P768" s="361"/>
      <c r="Q768" s="361"/>
      <c r="R768" s="358"/>
    </row>
    <row r="769" spans="1:18" ht="17.25" x14ac:dyDescent="0.25">
      <c r="A769" s="355"/>
      <c r="B769" s="331" t="s">
        <v>22</v>
      </c>
      <c r="C769" s="332" t="s">
        <v>23</v>
      </c>
      <c r="D769" s="358"/>
      <c r="E769" s="362"/>
      <c r="F769" s="332" t="s">
        <v>23</v>
      </c>
      <c r="G769" s="363"/>
      <c r="H769" s="363"/>
      <c r="I769" s="363"/>
      <c r="J769" s="363"/>
      <c r="K769" s="358"/>
      <c r="L769" s="362"/>
      <c r="M769" s="334" t="s">
        <v>23</v>
      </c>
      <c r="N769" s="364"/>
      <c r="O769" s="364"/>
      <c r="P769" s="364"/>
      <c r="Q769" s="364"/>
      <c r="R769" s="358"/>
    </row>
    <row r="770" spans="1:18" x14ac:dyDescent="0.25">
      <c r="A770" s="355" t="s">
        <v>819</v>
      </c>
      <c r="B770" s="365" t="s">
        <v>596</v>
      </c>
      <c r="C770" s="366">
        <f t="shared" ref="C770:C778" si="68">IF(F770="-","",IF($C$1=$T$1,(F770*$C$2),IF($C$1=$T$2,(M770*$C$2))))</f>
        <v>0</v>
      </c>
      <c r="D770" s="358"/>
      <c r="E770" s="362"/>
      <c r="F770" s="367">
        <f>'U.S. 2020 Pricing - 05.03.2021'!AA6</f>
        <v>0</v>
      </c>
      <c r="G770" s="368"/>
      <c r="H770" s="368"/>
      <c r="I770" s="368"/>
      <c r="J770" s="368"/>
      <c r="K770" s="358"/>
      <c r="L770" s="362"/>
      <c r="M770" s="369">
        <f>'CAN Price Matrix - 05.03.2021'!AA6</f>
        <v>0</v>
      </c>
      <c r="N770" s="370"/>
      <c r="O770" s="370"/>
      <c r="P770" s="370"/>
      <c r="Q770" s="370"/>
      <c r="R770" s="358"/>
    </row>
    <row r="771" spans="1:18" x14ac:dyDescent="0.25">
      <c r="A771" s="355" t="s">
        <v>820</v>
      </c>
      <c r="B771" s="365" t="s">
        <v>597</v>
      </c>
      <c r="C771" s="366">
        <f t="shared" si="68"/>
        <v>47.14</v>
      </c>
      <c r="D771" s="358"/>
      <c r="E771" s="362"/>
      <c r="F771" s="367">
        <f>'U.S. 2020 Pricing - 05.03.2021'!AA7</f>
        <v>47.14</v>
      </c>
      <c r="G771" s="368"/>
      <c r="H771" s="368"/>
      <c r="I771" s="368"/>
      <c r="J771" s="368"/>
      <c r="K771" s="358"/>
      <c r="L771" s="362"/>
      <c r="M771" s="369">
        <f>'CAN Price Matrix - 05.03.2021'!AA7</f>
        <v>63.37</v>
      </c>
      <c r="N771" s="370"/>
      <c r="O771" s="370"/>
      <c r="P771" s="370"/>
      <c r="Q771" s="370"/>
      <c r="R771" s="358"/>
    </row>
    <row r="772" spans="1:18" x14ac:dyDescent="0.25">
      <c r="A772" s="355" t="s">
        <v>821</v>
      </c>
      <c r="B772" s="365" t="s">
        <v>44</v>
      </c>
      <c r="C772" s="366">
        <f t="shared" si="68"/>
        <v>26.77</v>
      </c>
      <c r="D772" s="358"/>
      <c r="E772" s="362"/>
      <c r="F772" s="367">
        <f>'U.S. 2020 Pricing - 05.03.2021'!AA8</f>
        <v>26.77</v>
      </c>
      <c r="G772" s="368"/>
      <c r="H772" s="368"/>
      <c r="I772" s="368"/>
      <c r="J772" s="368"/>
      <c r="K772" s="358"/>
      <c r="L772" s="362"/>
      <c r="M772" s="369">
        <f>'CAN Price Matrix - 05.03.2021'!AA8</f>
        <v>35.99</v>
      </c>
      <c r="N772" s="370"/>
      <c r="O772" s="370"/>
      <c r="P772" s="370"/>
      <c r="Q772" s="370"/>
      <c r="R772" s="358"/>
    </row>
    <row r="773" spans="1:18" x14ac:dyDescent="0.25">
      <c r="A773" s="355" t="s">
        <v>822</v>
      </c>
      <c r="B773" s="365" t="s">
        <v>12</v>
      </c>
      <c r="C773" s="366">
        <f t="shared" si="68"/>
        <v>21.71</v>
      </c>
      <c r="D773" s="358"/>
      <c r="E773" s="362"/>
      <c r="F773" s="367">
        <f>'U.S. 2020 Pricing - 05.03.2021'!AA9</f>
        <v>21.71</v>
      </c>
      <c r="G773" s="368"/>
      <c r="H773" s="368"/>
      <c r="I773" s="368"/>
      <c r="J773" s="368"/>
      <c r="K773" s="358"/>
      <c r="L773" s="362"/>
      <c r="M773" s="369">
        <f>'CAN Price Matrix - 05.03.2021'!AA9</f>
        <v>29.19</v>
      </c>
      <c r="N773" s="370"/>
      <c r="O773" s="370"/>
      <c r="P773" s="370"/>
      <c r="Q773" s="370"/>
      <c r="R773" s="358"/>
    </row>
    <row r="774" spans="1:18" x14ac:dyDescent="0.25">
      <c r="A774" s="355" t="s">
        <v>823</v>
      </c>
      <c r="B774" s="365" t="s">
        <v>14</v>
      </c>
      <c r="C774" s="366">
        <f t="shared" si="68"/>
        <v>21.6</v>
      </c>
      <c r="D774" s="358"/>
      <c r="E774" s="362"/>
      <c r="F774" s="367">
        <f>'U.S. 2020 Pricing - 05.03.2021'!AA10</f>
        <v>21.6</v>
      </c>
      <c r="G774" s="368"/>
      <c r="H774" s="368"/>
      <c r="I774" s="368"/>
      <c r="J774" s="368"/>
      <c r="K774" s="358"/>
      <c r="L774" s="362"/>
      <c r="M774" s="369">
        <f>'CAN Price Matrix - 05.03.2021'!AA10</f>
        <v>29.04</v>
      </c>
      <c r="N774" s="370"/>
      <c r="O774" s="370"/>
      <c r="P774" s="370"/>
      <c r="Q774" s="370"/>
      <c r="R774" s="358"/>
    </row>
    <row r="775" spans="1:18" x14ac:dyDescent="0.25">
      <c r="A775" s="355" t="s">
        <v>824</v>
      </c>
      <c r="B775" s="365" t="s">
        <v>15</v>
      </c>
      <c r="C775" s="366">
        <f t="shared" si="68"/>
        <v>20.37</v>
      </c>
      <c r="D775" s="358"/>
      <c r="E775" s="362"/>
      <c r="F775" s="367">
        <f>'U.S. 2020 Pricing - 05.03.2021'!AA11</f>
        <v>20.37</v>
      </c>
      <c r="G775" s="368"/>
      <c r="H775" s="368"/>
      <c r="I775" s="368"/>
      <c r="J775" s="368"/>
      <c r="K775" s="358"/>
      <c r="L775" s="362"/>
      <c r="M775" s="369">
        <f>'CAN Price Matrix - 05.03.2021'!AA11</f>
        <v>27.38</v>
      </c>
      <c r="N775" s="370"/>
      <c r="O775" s="370"/>
      <c r="P775" s="370"/>
      <c r="Q775" s="370"/>
      <c r="R775" s="358"/>
    </row>
    <row r="776" spans="1:18" x14ac:dyDescent="0.25">
      <c r="A776" s="355" t="s">
        <v>825</v>
      </c>
      <c r="B776" s="365" t="s">
        <v>16</v>
      </c>
      <c r="C776" s="366">
        <f t="shared" si="68"/>
        <v>19.2</v>
      </c>
      <c r="D776" s="358"/>
      <c r="E776" s="362"/>
      <c r="F776" s="367">
        <f>'U.S. 2020 Pricing - 05.03.2021'!AA12</f>
        <v>19.2</v>
      </c>
      <c r="G776" s="368"/>
      <c r="H776" s="368"/>
      <c r="I776" s="368"/>
      <c r="J776" s="368"/>
      <c r="K776" s="358"/>
      <c r="L776" s="362"/>
      <c r="M776" s="369">
        <f>'CAN Price Matrix - 05.03.2021'!AA12</f>
        <v>25.81</v>
      </c>
      <c r="N776" s="370"/>
      <c r="O776" s="370"/>
      <c r="P776" s="370"/>
      <c r="Q776" s="370"/>
      <c r="R776" s="358"/>
    </row>
    <row r="777" spans="1:18" x14ac:dyDescent="0.25">
      <c r="A777" s="355" t="s">
        <v>826</v>
      </c>
      <c r="B777" s="365" t="s">
        <v>17</v>
      </c>
      <c r="C777" s="366">
        <f t="shared" si="68"/>
        <v>17.97</v>
      </c>
      <c r="D777" s="358"/>
      <c r="E777" s="362"/>
      <c r="F777" s="367">
        <f>'U.S. 2020 Pricing - 05.03.2021'!AA13</f>
        <v>17.97</v>
      </c>
      <c r="G777" s="368"/>
      <c r="H777" s="368"/>
      <c r="I777" s="368"/>
      <c r="J777" s="368"/>
      <c r="K777" s="358"/>
      <c r="L777" s="362"/>
      <c r="M777" s="369">
        <f>'CAN Price Matrix - 05.03.2021'!AA13</f>
        <v>24.16</v>
      </c>
      <c r="N777" s="370"/>
      <c r="O777" s="370"/>
      <c r="P777" s="370"/>
      <c r="Q777" s="370"/>
      <c r="R777" s="358"/>
    </row>
    <row r="778" spans="1:18" x14ac:dyDescent="0.25">
      <c r="A778" s="355" t="s">
        <v>827</v>
      </c>
      <c r="B778" s="365" t="s">
        <v>18</v>
      </c>
      <c r="C778" s="366">
        <f t="shared" si="68"/>
        <v>16.47</v>
      </c>
      <c r="D778" s="358"/>
      <c r="E778" s="362"/>
      <c r="F778" s="367">
        <f>'U.S. 2020 Pricing - 05.03.2021'!AA14</f>
        <v>16.47</v>
      </c>
      <c r="G778" s="368"/>
      <c r="H778" s="368"/>
      <c r="I778" s="368"/>
      <c r="J778" s="368"/>
      <c r="K778" s="358"/>
      <c r="L778" s="362"/>
      <c r="M778" s="369">
        <f>'CAN Price Matrix - 05.03.2021'!AA14</f>
        <v>21.99</v>
      </c>
      <c r="N778" s="370"/>
      <c r="O778" s="370"/>
      <c r="P778" s="370"/>
      <c r="Q778" s="370"/>
      <c r="R778" s="358"/>
    </row>
    <row r="779" spans="1:18" ht="15.75" x14ac:dyDescent="0.25">
      <c r="A779" s="355"/>
      <c r="B779" s="356"/>
      <c r="C779" s="357"/>
      <c r="D779" s="358"/>
      <c r="E779" s="356"/>
      <c r="F779" s="357" t="s">
        <v>588</v>
      </c>
      <c r="G779" s="357"/>
      <c r="H779" s="357"/>
      <c r="I779" s="357"/>
      <c r="J779" s="357"/>
      <c r="K779" s="358"/>
      <c r="L779" s="356"/>
      <c r="M779" s="359" t="s">
        <v>588</v>
      </c>
      <c r="N779" s="359"/>
      <c r="O779" s="359"/>
      <c r="P779" s="359"/>
      <c r="Q779" s="359"/>
      <c r="R779" s="358"/>
    </row>
    <row r="780" spans="1:18" ht="15.75" x14ac:dyDescent="0.25">
      <c r="A780" s="355"/>
      <c r="B780" s="371"/>
      <c r="C780" s="360"/>
      <c r="D780" s="358"/>
      <c r="E780" s="356"/>
      <c r="F780" s="360" t="s">
        <v>34</v>
      </c>
      <c r="G780" s="360"/>
      <c r="H780" s="360"/>
      <c r="I780" s="360"/>
      <c r="J780" s="360"/>
      <c r="K780" s="358"/>
      <c r="L780" s="356"/>
      <c r="M780" s="361" t="s">
        <v>34</v>
      </c>
      <c r="N780" s="361"/>
      <c r="O780" s="361"/>
      <c r="P780" s="361"/>
      <c r="Q780" s="361"/>
      <c r="R780" s="358"/>
    </row>
    <row r="781" spans="1:18" ht="17.25" x14ac:dyDescent="0.25">
      <c r="A781" s="355"/>
      <c r="B781" s="331" t="s">
        <v>22</v>
      </c>
      <c r="C781" s="332" t="s">
        <v>23</v>
      </c>
      <c r="D781" s="358"/>
      <c r="E781" s="362"/>
      <c r="F781" s="332" t="s">
        <v>23</v>
      </c>
      <c r="G781" s="363"/>
      <c r="H781" s="363"/>
      <c r="I781" s="363"/>
      <c r="J781" s="363"/>
      <c r="K781" s="358"/>
      <c r="L781" s="362"/>
      <c r="M781" s="334" t="s">
        <v>23</v>
      </c>
      <c r="N781" s="364"/>
      <c r="O781" s="364"/>
      <c r="P781" s="364"/>
      <c r="Q781" s="364"/>
      <c r="R781" s="358"/>
    </row>
    <row r="782" spans="1:18" x14ac:dyDescent="0.25">
      <c r="A782" s="355" t="s">
        <v>828</v>
      </c>
      <c r="B782" s="365" t="s">
        <v>596</v>
      </c>
      <c r="C782" s="366">
        <f t="shared" ref="C782:C790" si="69">IF(F782="-","",IF($C$1=$T$1,(F782*$C$2),IF($C$1=$T$2,(M782*$C$2))))</f>
        <v>0</v>
      </c>
      <c r="D782" s="358"/>
      <c r="E782" s="362"/>
      <c r="F782" s="367">
        <f>'U.S. 2020 Pricing - 05.03.2021'!AA24</f>
        <v>0</v>
      </c>
      <c r="G782" s="368"/>
      <c r="H782" s="368"/>
      <c r="I782" s="368"/>
      <c r="J782" s="368"/>
      <c r="K782" s="358"/>
      <c r="L782" s="362"/>
      <c r="M782" s="384">
        <f>'CAN Price Matrix - 05.03.2021'!AA24</f>
        <v>0</v>
      </c>
      <c r="N782" s="370"/>
      <c r="O782" s="370"/>
      <c r="P782" s="370"/>
      <c r="Q782" s="370"/>
      <c r="R782" s="358"/>
    </row>
    <row r="783" spans="1:18" x14ac:dyDescent="0.25">
      <c r="A783" s="355" t="s">
        <v>829</v>
      </c>
      <c r="B783" s="365" t="s">
        <v>597</v>
      </c>
      <c r="C783" s="366">
        <f t="shared" si="69"/>
        <v>52.44</v>
      </c>
      <c r="D783" s="358"/>
      <c r="E783" s="362"/>
      <c r="F783" s="367">
        <f>'U.S. 2020 Pricing - 05.03.2021'!AA25</f>
        <v>52.44</v>
      </c>
      <c r="G783" s="368"/>
      <c r="H783" s="368"/>
      <c r="I783" s="368"/>
      <c r="J783" s="368"/>
      <c r="K783" s="358"/>
      <c r="L783" s="362"/>
      <c r="M783" s="384">
        <f>'CAN Price Matrix - 05.03.2021'!AA25</f>
        <v>70.489999999999995</v>
      </c>
      <c r="N783" s="370"/>
      <c r="O783" s="370"/>
      <c r="P783" s="370"/>
      <c r="Q783" s="370"/>
      <c r="R783" s="358"/>
    </row>
    <row r="784" spans="1:18" x14ac:dyDescent="0.25">
      <c r="A784" s="355" t="s">
        <v>830</v>
      </c>
      <c r="B784" s="365" t="s">
        <v>44</v>
      </c>
      <c r="C784" s="366">
        <f t="shared" si="69"/>
        <v>29.99</v>
      </c>
      <c r="D784" s="358"/>
      <c r="E784" s="362"/>
      <c r="F784" s="367">
        <f>'U.S. 2020 Pricing - 05.03.2021'!AA26</f>
        <v>29.99</v>
      </c>
      <c r="G784" s="368"/>
      <c r="H784" s="368"/>
      <c r="I784" s="368"/>
      <c r="J784" s="368"/>
      <c r="K784" s="358"/>
      <c r="L784" s="362"/>
      <c r="M784" s="384">
        <f>'CAN Price Matrix - 05.03.2021'!AA26</f>
        <v>40.299999999999997</v>
      </c>
      <c r="N784" s="370"/>
      <c r="O784" s="370"/>
      <c r="P784" s="370"/>
      <c r="Q784" s="370"/>
      <c r="R784" s="358"/>
    </row>
    <row r="785" spans="1:18" x14ac:dyDescent="0.25">
      <c r="A785" s="355" t="s">
        <v>831</v>
      </c>
      <c r="B785" s="365" t="s">
        <v>12</v>
      </c>
      <c r="C785" s="366">
        <f t="shared" si="69"/>
        <v>24.33</v>
      </c>
      <c r="D785" s="358"/>
      <c r="E785" s="362"/>
      <c r="F785" s="367">
        <f>'U.S. 2020 Pricing - 05.03.2021'!AA27</f>
        <v>24.33</v>
      </c>
      <c r="G785" s="368"/>
      <c r="H785" s="368"/>
      <c r="I785" s="368"/>
      <c r="J785" s="368"/>
      <c r="K785" s="358"/>
      <c r="L785" s="362"/>
      <c r="M785" s="384">
        <f>'CAN Price Matrix - 05.03.2021'!AA27</f>
        <v>32.69</v>
      </c>
      <c r="N785" s="370"/>
      <c r="O785" s="370"/>
      <c r="P785" s="370"/>
      <c r="Q785" s="370"/>
      <c r="R785" s="358"/>
    </row>
    <row r="786" spans="1:18" x14ac:dyDescent="0.25">
      <c r="A786" s="355" t="s">
        <v>832</v>
      </c>
      <c r="B786" s="365" t="s">
        <v>14</v>
      </c>
      <c r="C786" s="366">
        <f t="shared" si="69"/>
        <v>24.18</v>
      </c>
      <c r="D786" s="358"/>
      <c r="E786" s="362"/>
      <c r="F786" s="367">
        <f>'U.S. 2020 Pricing - 05.03.2021'!AA28</f>
        <v>24.18</v>
      </c>
      <c r="G786" s="368"/>
      <c r="H786" s="368"/>
      <c r="I786" s="368"/>
      <c r="J786" s="368"/>
      <c r="K786" s="358"/>
      <c r="L786" s="362"/>
      <c r="M786" s="384">
        <f>'CAN Price Matrix - 05.03.2021'!AA28</f>
        <v>32.520000000000003</v>
      </c>
      <c r="N786" s="370"/>
      <c r="O786" s="370"/>
      <c r="P786" s="370"/>
      <c r="Q786" s="370"/>
      <c r="R786" s="358"/>
    </row>
    <row r="787" spans="1:18" x14ac:dyDescent="0.25">
      <c r="A787" s="355" t="s">
        <v>833</v>
      </c>
      <c r="B787" s="365" t="s">
        <v>15</v>
      </c>
      <c r="C787" s="366">
        <f t="shared" si="69"/>
        <v>22.82</v>
      </c>
      <c r="D787" s="358"/>
      <c r="E787" s="362"/>
      <c r="F787" s="367">
        <f>'U.S. 2020 Pricing - 05.03.2021'!AA29</f>
        <v>22.82</v>
      </c>
      <c r="G787" s="368"/>
      <c r="H787" s="368"/>
      <c r="I787" s="368"/>
      <c r="J787" s="368"/>
      <c r="K787" s="358"/>
      <c r="L787" s="362"/>
      <c r="M787" s="384">
        <f>'CAN Price Matrix - 05.03.2021'!AA29</f>
        <v>30.67</v>
      </c>
      <c r="N787" s="370"/>
      <c r="O787" s="370"/>
      <c r="P787" s="370"/>
      <c r="Q787" s="370"/>
      <c r="R787" s="358"/>
    </row>
    <row r="788" spans="1:18" x14ac:dyDescent="0.25">
      <c r="A788" s="355" t="s">
        <v>834</v>
      </c>
      <c r="B788" s="365" t="s">
        <v>16</v>
      </c>
      <c r="C788" s="366">
        <f t="shared" si="69"/>
        <v>21.52</v>
      </c>
      <c r="D788" s="358"/>
      <c r="E788" s="362"/>
      <c r="F788" s="367">
        <f>'U.S. 2020 Pricing - 05.03.2021'!AA30</f>
        <v>21.52</v>
      </c>
      <c r="G788" s="368"/>
      <c r="H788" s="368"/>
      <c r="I788" s="368"/>
      <c r="J788" s="368"/>
      <c r="K788" s="358"/>
      <c r="L788" s="362"/>
      <c r="M788" s="384">
        <f>'CAN Price Matrix - 05.03.2021'!AA30</f>
        <v>28.91</v>
      </c>
      <c r="N788" s="370"/>
      <c r="O788" s="370"/>
      <c r="P788" s="370"/>
      <c r="Q788" s="370"/>
      <c r="R788" s="358"/>
    </row>
    <row r="789" spans="1:18" x14ac:dyDescent="0.25">
      <c r="A789" s="355" t="s">
        <v>835</v>
      </c>
      <c r="B789" s="365" t="s">
        <v>17</v>
      </c>
      <c r="C789" s="366">
        <f t="shared" si="69"/>
        <v>20.13</v>
      </c>
      <c r="D789" s="358"/>
      <c r="E789" s="362"/>
      <c r="F789" s="367">
        <f>'U.S. 2020 Pricing - 05.03.2021'!AA31</f>
        <v>20.13</v>
      </c>
      <c r="G789" s="368"/>
      <c r="H789" s="368"/>
      <c r="I789" s="368"/>
      <c r="J789" s="368"/>
      <c r="K789" s="358"/>
      <c r="L789" s="362"/>
      <c r="M789" s="384">
        <f>'CAN Price Matrix - 05.03.2021'!AA31</f>
        <v>27.06</v>
      </c>
      <c r="N789" s="370"/>
      <c r="O789" s="370"/>
      <c r="P789" s="370"/>
      <c r="Q789" s="370"/>
      <c r="R789" s="358"/>
    </row>
    <row r="790" spans="1:18" x14ac:dyDescent="0.25">
      <c r="A790" s="355" t="s">
        <v>836</v>
      </c>
      <c r="B790" s="365" t="s">
        <v>18</v>
      </c>
      <c r="C790" s="366">
        <f t="shared" si="69"/>
        <v>18.440000000000001</v>
      </c>
      <c r="D790" s="358"/>
      <c r="E790" s="362"/>
      <c r="F790" s="367">
        <f>'U.S. 2020 Pricing - 05.03.2021'!AA32</f>
        <v>18.440000000000001</v>
      </c>
      <c r="G790" s="368"/>
      <c r="H790" s="368"/>
      <c r="I790" s="368"/>
      <c r="J790" s="368"/>
      <c r="K790" s="358"/>
      <c r="L790" s="362"/>
      <c r="M790" s="384">
        <f>'CAN Price Matrix - 05.03.2021'!AA32</f>
        <v>24.69</v>
      </c>
      <c r="N790" s="370"/>
      <c r="O790" s="370"/>
      <c r="P790" s="370"/>
      <c r="Q790" s="370"/>
      <c r="R790" s="358"/>
    </row>
    <row r="791" spans="1:18" ht="17.25" x14ac:dyDescent="0.25">
      <c r="A791" s="355"/>
      <c r="B791" s="331" t="s">
        <v>22</v>
      </c>
      <c r="C791" s="332" t="s">
        <v>23</v>
      </c>
      <c r="D791" s="358"/>
      <c r="E791" s="362"/>
      <c r="F791" s="362"/>
      <c r="G791" s="362"/>
      <c r="H791" s="362"/>
      <c r="I791" s="362"/>
      <c r="J791" s="363"/>
      <c r="K791" s="358"/>
      <c r="L791" s="362"/>
      <c r="M791" s="372"/>
      <c r="N791" s="372"/>
      <c r="O791" s="372"/>
      <c r="P791" s="372"/>
      <c r="Q791" s="364"/>
      <c r="R791" s="358"/>
    </row>
    <row r="792" spans="1:18" x14ac:dyDescent="0.25">
      <c r="A792" s="355" t="s">
        <v>837</v>
      </c>
      <c r="B792" s="365" t="s">
        <v>596</v>
      </c>
      <c r="C792" s="385" t="s">
        <v>768</v>
      </c>
      <c r="D792" s="358"/>
      <c r="E792" s="362"/>
      <c r="F792" s="362"/>
      <c r="G792" s="362"/>
      <c r="H792" s="362"/>
      <c r="I792" s="362"/>
      <c r="J792" s="368"/>
      <c r="K792" s="358"/>
      <c r="L792" s="362"/>
      <c r="M792" s="372"/>
      <c r="N792" s="372"/>
      <c r="O792" s="372"/>
      <c r="P792" s="372"/>
      <c r="Q792" s="370"/>
      <c r="R792" s="358"/>
    </row>
    <row r="793" spans="1:18" x14ac:dyDescent="0.25">
      <c r="A793" s="355" t="s">
        <v>838</v>
      </c>
      <c r="B793" s="365" t="s">
        <v>597</v>
      </c>
      <c r="C793" s="385" t="s">
        <v>768</v>
      </c>
      <c r="D793" s="358"/>
      <c r="E793" s="362"/>
      <c r="F793" s="362"/>
      <c r="G793" s="362"/>
      <c r="H793" s="362"/>
      <c r="I793" s="362"/>
      <c r="J793" s="368"/>
      <c r="K793" s="358"/>
      <c r="L793" s="362"/>
      <c r="M793" s="372"/>
      <c r="N793" s="372"/>
      <c r="O793" s="372"/>
      <c r="P793" s="372"/>
      <c r="Q793" s="370"/>
      <c r="R793" s="358"/>
    </row>
    <row r="794" spans="1:18" x14ac:dyDescent="0.25">
      <c r="A794" s="355" t="s">
        <v>839</v>
      </c>
      <c r="B794" s="365" t="s">
        <v>44</v>
      </c>
      <c r="C794" s="385" t="s">
        <v>768</v>
      </c>
      <c r="D794" s="358"/>
      <c r="E794" s="362"/>
      <c r="F794" s="362"/>
      <c r="G794" s="362"/>
      <c r="H794" s="362"/>
      <c r="I794" s="362"/>
      <c r="J794" s="368"/>
      <c r="K794" s="358"/>
      <c r="L794" s="362"/>
      <c r="M794" s="372"/>
      <c r="N794" s="372"/>
      <c r="O794" s="372"/>
      <c r="P794" s="372"/>
      <c r="Q794" s="370"/>
      <c r="R794" s="358"/>
    </row>
    <row r="795" spans="1:18" x14ac:dyDescent="0.25">
      <c r="A795" s="355" t="s">
        <v>840</v>
      </c>
      <c r="B795" s="365" t="s">
        <v>12</v>
      </c>
      <c r="C795" s="385" t="s">
        <v>768</v>
      </c>
      <c r="D795" s="358"/>
      <c r="E795" s="362"/>
      <c r="F795" s="362"/>
      <c r="G795" s="362"/>
      <c r="H795" s="362"/>
      <c r="I795" s="362"/>
      <c r="J795" s="368"/>
      <c r="K795" s="358"/>
      <c r="L795" s="362"/>
      <c r="M795" s="372"/>
      <c r="N795" s="372"/>
      <c r="O795" s="372"/>
      <c r="P795" s="372"/>
      <c r="Q795" s="370"/>
      <c r="R795" s="358"/>
    </row>
    <row r="796" spans="1:18" x14ac:dyDescent="0.25">
      <c r="A796" s="355" t="s">
        <v>841</v>
      </c>
      <c r="B796" s="365" t="s">
        <v>14</v>
      </c>
      <c r="C796" s="385" t="s">
        <v>768</v>
      </c>
      <c r="D796" s="358"/>
      <c r="E796" s="362"/>
      <c r="F796" s="362"/>
      <c r="G796" s="362"/>
      <c r="H796" s="362"/>
      <c r="I796" s="362"/>
      <c r="J796" s="368"/>
      <c r="K796" s="358"/>
      <c r="L796" s="362"/>
      <c r="M796" s="372"/>
      <c r="N796" s="372"/>
      <c r="O796" s="372"/>
      <c r="P796" s="372"/>
      <c r="Q796" s="370"/>
      <c r="R796" s="358"/>
    </row>
    <row r="797" spans="1:18" x14ac:dyDescent="0.25">
      <c r="A797" s="355" t="s">
        <v>842</v>
      </c>
      <c r="B797" s="365" t="s">
        <v>15</v>
      </c>
      <c r="C797" s="385" t="s">
        <v>768</v>
      </c>
      <c r="D797" s="358"/>
      <c r="E797" s="362"/>
      <c r="F797" s="362"/>
      <c r="G797" s="362"/>
      <c r="H797" s="362"/>
      <c r="I797" s="362"/>
      <c r="J797" s="368"/>
      <c r="K797" s="358"/>
      <c r="L797" s="362"/>
      <c r="M797" s="372"/>
      <c r="N797" s="372"/>
      <c r="O797" s="372"/>
      <c r="P797" s="372"/>
      <c r="Q797" s="370"/>
      <c r="R797" s="358"/>
    </row>
    <row r="798" spans="1:18" x14ac:dyDescent="0.25">
      <c r="A798" s="355" t="s">
        <v>843</v>
      </c>
      <c r="B798" s="365" t="s">
        <v>16</v>
      </c>
      <c r="C798" s="385" t="s">
        <v>768</v>
      </c>
      <c r="D798" s="358"/>
      <c r="E798" s="362"/>
      <c r="F798" s="362"/>
      <c r="G798" s="362"/>
      <c r="H798" s="362"/>
      <c r="I798" s="362"/>
      <c r="J798" s="368"/>
      <c r="K798" s="358"/>
      <c r="L798" s="362"/>
      <c r="M798" s="372"/>
      <c r="N798" s="372"/>
      <c r="O798" s="372"/>
      <c r="P798" s="372"/>
      <c r="Q798" s="370"/>
      <c r="R798" s="358"/>
    </row>
    <row r="799" spans="1:18" x14ac:dyDescent="0.25">
      <c r="A799" s="355" t="s">
        <v>844</v>
      </c>
      <c r="B799" s="365" t="s">
        <v>17</v>
      </c>
      <c r="C799" s="385" t="s">
        <v>768</v>
      </c>
      <c r="D799" s="358"/>
      <c r="E799" s="362"/>
      <c r="F799" s="362"/>
      <c r="G799" s="362"/>
      <c r="H799" s="362"/>
      <c r="I799" s="362"/>
      <c r="J799" s="368"/>
      <c r="K799" s="358"/>
      <c r="L799" s="362"/>
      <c r="M799" s="372"/>
      <c r="N799" s="372"/>
      <c r="O799" s="372"/>
      <c r="P799" s="372"/>
      <c r="Q799" s="370"/>
      <c r="R799" s="358"/>
    </row>
    <row r="800" spans="1:18" x14ac:dyDescent="0.25">
      <c r="A800" s="355" t="s">
        <v>845</v>
      </c>
      <c r="B800" s="365" t="s">
        <v>18</v>
      </c>
      <c r="C800" s="385" t="s">
        <v>768</v>
      </c>
      <c r="D800" s="358"/>
      <c r="E800" s="362"/>
      <c r="F800" s="362"/>
      <c r="G800" s="362"/>
      <c r="H800" s="362"/>
      <c r="I800" s="362"/>
      <c r="J800" s="368"/>
      <c r="K800" s="358"/>
      <c r="L800" s="362"/>
      <c r="M800" s="372"/>
      <c r="N800" s="372"/>
      <c r="O800" s="372"/>
      <c r="P800" s="372"/>
      <c r="Q800" s="370"/>
      <c r="R800" s="358"/>
    </row>
    <row r="801" spans="1:18" ht="15.75" x14ac:dyDescent="0.25">
      <c r="A801" s="355"/>
      <c r="B801" s="373"/>
      <c r="C801" s="357"/>
      <c r="D801" s="358"/>
      <c r="E801" s="356"/>
      <c r="F801" s="357" t="s">
        <v>592</v>
      </c>
      <c r="G801" s="357"/>
      <c r="H801" s="357"/>
      <c r="I801" s="357"/>
      <c r="J801" s="357"/>
      <c r="K801" s="358"/>
      <c r="L801" s="356"/>
      <c r="M801" s="359" t="s">
        <v>592</v>
      </c>
      <c r="N801" s="359"/>
      <c r="O801" s="359"/>
      <c r="P801" s="359"/>
      <c r="Q801" s="359"/>
      <c r="R801" s="358"/>
    </row>
    <row r="802" spans="1:18" ht="15.75" x14ac:dyDescent="0.25">
      <c r="A802" s="355"/>
      <c r="B802" s="371"/>
      <c r="C802" s="360"/>
      <c r="D802" s="358"/>
      <c r="E802" s="356"/>
      <c r="F802" s="360" t="s">
        <v>34</v>
      </c>
      <c r="G802" s="360"/>
      <c r="H802" s="360"/>
      <c r="I802" s="360"/>
      <c r="J802" s="360"/>
      <c r="K802" s="358"/>
      <c r="L802" s="356"/>
      <c r="M802" s="361" t="s">
        <v>34</v>
      </c>
      <c r="N802" s="361"/>
      <c r="O802" s="361"/>
      <c r="P802" s="361"/>
      <c r="Q802" s="361"/>
      <c r="R802" s="358"/>
    </row>
    <row r="803" spans="1:18" ht="17.25" x14ac:dyDescent="0.25">
      <c r="A803" s="355"/>
      <c r="B803" s="331" t="s">
        <v>22</v>
      </c>
      <c r="C803" s="332" t="s">
        <v>23</v>
      </c>
      <c r="D803" s="358"/>
      <c r="E803" s="362"/>
      <c r="F803" s="332" t="s">
        <v>23</v>
      </c>
      <c r="G803" s="363"/>
      <c r="H803" s="363"/>
      <c r="I803" s="363"/>
      <c r="J803" s="363"/>
      <c r="K803" s="358"/>
      <c r="L803" s="362"/>
      <c r="M803" s="334" t="s">
        <v>23</v>
      </c>
      <c r="N803" s="364"/>
      <c r="O803" s="364"/>
      <c r="P803" s="364"/>
      <c r="Q803" s="364"/>
      <c r="R803" s="358"/>
    </row>
    <row r="804" spans="1:18" x14ac:dyDescent="0.25">
      <c r="A804" s="355" t="s">
        <v>846</v>
      </c>
      <c r="B804" s="365" t="s">
        <v>596</v>
      </c>
      <c r="C804" s="366">
        <f t="shared" ref="C804:C812" si="70">IF(F804="-","",IF($C$1=$T$1,(F804*$C$2),IF($C$1=$T$2,(M804*$C$2))))</f>
        <v>0</v>
      </c>
      <c r="D804" s="358"/>
      <c r="E804" s="362"/>
      <c r="F804" s="367">
        <f>'U.S. 2020 Pricing - 05.03.2021'!AA42</f>
        <v>0</v>
      </c>
      <c r="G804" s="368"/>
      <c r="H804" s="368"/>
      <c r="I804" s="368"/>
      <c r="J804" s="368"/>
      <c r="K804" s="358"/>
      <c r="L804" s="362"/>
      <c r="M804" s="369">
        <f>'CAN Price Matrix - 05.03.2021'!AA42</f>
        <v>0</v>
      </c>
      <c r="N804" s="370"/>
      <c r="O804" s="370"/>
      <c r="P804" s="370"/>
      <c r="Q804" s="370"/>
      <c r="R804" s="358"/>
    </row>
    <row r="805" spans="1:18" x14ac:dyDescent="0.25">
      <c r="A805" s="355" t="s">
        <v>847</v>
      </c>
      <c r="B805" s="365" t="s">
        <v>597</v>
      </c>
      <c r="C805" s="366">
        <f t="shared" si="70"/>
        <v>0</v>
      </c>
      <c r="D805" s="358"/>
      <c r="E805" s="362"/>
      <c r="F805" s="367">
        <f>'U.S. 2020 Pricing - 05.03.2021'!AA43</f>
        <v>0</v>
      </c>
      <c r="G805" s="368"/>
      <c r="H805" s="368"/>
      <c r="I805" s="368"/>
      <c r="J805" s="368"/>
      <c r="K805" s="358"/>
      <c r="L805" s="362"/>
      <c r="M805" s="369">
        <f>'CAN Price Matrix - 05.03.2021'!AA43</f>
        <v>0</v>
      </c>
      <c r="N805" s="370"/>
      <c r="O805" s="370"/>
      <c r="P805" s="370"/>
      <c r="Q805" s="370"/>
      <c r="R805" s="358"/>
    </row>
    <row r="806" spans="1:18" x14ac:dyDescent="0.25">
      <c r="A806" s="355" t="s">
        <v>848</v>
      </c>
      <c r="B806" s="365" t="s">
        <v>44</v>
      </c>
      <c r="C806" s="366">
        <f t="shared" si="70"/>
        <v>0</v>
      </c>
      <c r="D806" s="358"/>
      <c r="E806" s="362"/>
      <c r="F806" s="367">
        <f>'U.S. 2020 Pricing - 05.03.2021'!AA44</f>
        <v>0</v>
      </c>
      <c r="G806" s="368"/>
      <c r="H806" s="368"/>
      <c r="I806" s="368"/>
      <c r="J806" s="368"/>
      <c r="K806" s="358"/>
      <c r="L806" s="362"/>
      <c r="M806" s="369">
        <f>'CAN Price Matrix - 05.03.2021'!AA44</f>
        <v>0</v>
      </c>
      <c r="N806" s="370"/>
      <c r="O806" s="370"/>
      <c r="P806" s="370"/>
      <c r="Q806" s="370"/>
      <c r="R806" s="358"/>
    </row>
    <row r="807" spans="1:18" x14ac:dyDescent="0.25">
      <c r="A807" s="355" t="s">
        <v>849</v>
      </c>
      <c r="B807" s="365" t="s">
        <v>12</v>
      </c>
      <c r="C807" s="366">
        <f t="shared" si="70"/>
        <v>0</v>
      </c>
      <c r="D807" s="358"/>
      <c r="E807" s="362"/>
      <c r="F807" s="367">
        <f>'U.S. 2020 Pricing - 05.03.2021'!AA45</f>
        <v>0</v>
      </c>
      <c r="G807" s="368"/>
      <c r="H807" s="368"/>
      <c r="I807" s="368"/>
      <c r="J807" s="368"/>
      <c r="K807" s="358"/>
      <c r="L807" s="362"/>
      <c r="M807" s="369">
        <f>'CAN Price Matrix - 05.03.2021'!AA45</f>
        <v>0</v>
      </c>
      <c r="N807" s="370"/>
      <c r="O807" s="370"/>
      <c r="P807" s="370"/>
      <c r="Q807" s="370"/>
      <c r="R807" s="358"/>
    </row>
    <row r="808" spans="1:18" x14ac:dyDescent="0.25">
      <c r="A808" s="355" t="s">
        <v>850</v>
      </c>
      <c r="B808" s="365" t="s">
        <v>14</v>
      </c>
      <c r="C808" s="366">
        <f t="shared" si="70"/>
        <v>0</v>
      </c>
      <c r="D808" s="358"/>
      <c r="E808" s="362"/>
      <c r="F808" s="367">
        <f>'U.S. 2020 Pricing - 05.03.2021'!AA46</f>
        <v>0</v>
      </c>
      <c r="G808" s="368"/>
      <c r="H808" s="368"/>
      <c r="I808" s="368"/>
      <c r="J808" s="368"/>
      <c r="K808" s="358"/>
      <c r="L808" s="362"/>
      <c r="M808" s="369">
        <f>'CAN Price Matrix - 05.03.2021'!AA46</f>
        <v>0</v>
      </c>
      <c r="N808" s="370"/>
      <c r="O808" s="370"/>
      <c r="P808" s="370"/>
      <c r="Q808" s="370"/>
      <c r="R808" s="358"/>
    </row>
    <row r="809" spans="1:18" x14ac:dyDescent="0.25">
      <c r="A809" s="355" t="s">
        <v>851</v>
      </c>
      <c r="B809" s="365" t="s">
        <v>15</v>
      </c>
      <c r="C809" s="366">
        <f t="shared" si="70"/>
        <v>0</v>
      </c>
      <c r="D809" s="358"/>
      <c r="E809" s="362"/>
      <c r="F809" s="367">
        <f>'U.S. 2020 Pricing - 05.03.2021'!AA47</f>
        <v>0</v>
      </c>
      <c r="G809" s="368"/>
      <c r="H809" s="368"/>
      <c r="I809" s="368"/>
      <c r="J809" s="368"/>
      <c r="K809" s="358"/>
      <c r="L809" s="362"/>
      <c r="M809" s="369">
        <f>'CAN Price Matrix - 05.03.2021'!AA47</f>
        <v>0</v>
      </c>
      <c r="N809" s="370"/>
      <c r="O809" s="370"/>
      <c r="P809" s="370"/>
      <c r="Q809" s="370"/>
      <c r="R809" s="358"/>
    </row>
    <row r="810" spans="1:18" x14ac:dyDescent="0.25">
      <c r="A810" s="355" t="s">
        <v>852</v>
      </c>
      <c r="B810" s="365" t="s">
        <v>16</v>
      </c>
      <c r="C810" s="366">
        <f t="shared" si="70"/>
        <v>0</v>
      </c>
      <c r="D810" s="358"/>
      <c r="E810" s="362"/>
      <c r="F810" s="367">
        <f>'U.S. 2020 Pricing - 05.03.2021'!AA48</f>
        <v>0</v>
      </c>
      <c r="G810" s="368"/>
      <c r="H810" s="368"/>
      <c r="I810" s="368"/>
      <c r="J810" s="368"/>
      <c r="K810" s="358"/>
      <c r="L810" s="362"/>
      <c r="M810" s="369">
        <f>'CAN Price Matrix - 05.03.2021'!AA48</f>
        <v>0</v>
      </c>
      <c r="N810" s="370"/>
      <c r="O810" s="370"/>
      <c r="P810" s="370"/>
      <c r="Q810" s="370"/>
      <c r="R810" s="358"/>
    </row>
    <row r="811" spans="1:18" x14ac:dyDescent="0.25">
      <c r="A811" s="355" t="s">
        <v>853</v>
      </c>
      <c r="B811" s="365" t="s">
        <v>17</v>
      </c>
      <c r="C811" s="366">
        <f t="shared" si="70"/>
        <v>0</v>
      </c>
      <c r="D811" s="358"/>
      <c r="E811" s="362"/>
      <c r="F811" s="367">
        <f>'U.S. 2020 Pricing - 05.03.2021'!AA49</f>
        <v>0</v>
      </c>
      <c r="G811" s="368"/>
      <c r="H811" s="368"/>
      <c r="I811" s="368"/>
      <c r="J811" s="368"/>
      <c r="K811" s="358"/>
      <c r="L811" s="362"/>
      <c r="M811" s="369">
        <f>'CAN Price Matrix - 05.03.2021'!AA49</f>
        <v>0</v>
      </c>
      <c r="N811" s="370"/>
      <c r="O811" s="370"/>
      <c r="P811" s="370"/>
      <c r="Q811" s="370"/>
      <c r="R811" s="358"/>
    </row>
    <row r="812" spans="1:18" x14ac:dyDescent="0.25">
      <c r="A812" s="355" t="s">
        <v>854</v>
      </c>
      <c r="B812" s="365" t="s">
        <v>18</v>
      </c>
      <c r="C812" s="366">
        <f t="shared" si="70"/>
        <v>0</v>
      </c>
      <c r="D812" s="358"/>
      <c r="E812" s="362"/>
      <c r="F812" s="367">
        <f>'U.S. 2020 Pricing - 05.03.2021'!AA50</f>
        <v>0</v>
      </c>
      <c r="G812" s="368"/>
      <c r="H812" s="368"/>
      <c r="I812" s="368"/>
      <c r="J812" s="368"/>
      <c r="K812" s="358"/>
      <c r="L812" s="362"/>
      <c r="M812" s="369">
        <f>'CAN Price Matrix - 05.03.2021'!AA50</f>
        <v>0</v>
      </c>
      <c r="N812" s="370"/>
      <c r="O812" s="370"/>
      <c r="P812" s="370"/>
      <c r="Q812" s="370"/>
      <c r="R812" s="358"/>
    </row>
    <row r="813" spans="1:18" ht="15.75" x14ac:dyDescent="0.25">
      <c r="A813" s="355"/>
      <c r="B813" s="356"/>
      <c r="C813" s="357"/>
      <c r="D813" s="358"/>
      <c r="E813" s="356"/>
      <c r="F813" s="357" t="s">
        <v>589</v>
      </c>
      <c r="G813" s="357"/>
      <c r="H813" s="357"/>
      <c r="I813" s="357"/>
      <c r="J813" s="357" t="s">
        <v>762</v>
      </c>
      <c r="K813" s="358"/>
      <c r="L813" s="356"/>
      <c r="M813" s="359" t="s">
        <v>589</v>
      </c>
      <c r="N813" s="359"/>
      <c r="O813" s="359"/>
      <c r="P813" s="359"/>
      <c r="Q813" s="359" t="s">
        <v>995</v>
      </c>
      <c r="R813" s="358"/>
    </row>
    <row r="814" spans="1:18" ht="15.75" x14ac:dyDescent="0.25">
      <c r="A814" s="355"/>
      <c r="B814" s="371"/>
      <c r="C814" s="360"/>
      <c r="D814" s="358"/>
      <c r="E814" s="356"/>
      <c r="F814" s="360" t="s">
        <v>34</v>
      </c>
      <c r="G814" s="360"/>
      <c r="H814" s="360"/>
      <c r="I814" s="360"/>
      <c r="J814" s="360" t="s">
        <v>34</v>
      </c>
      <c r="K814" s="358"/>
      <c r="L814" s="356"/>
      <c r="M814" s="361" t="s">
        <v>34</v>
      </c>
      <c r="N814" s="361"/>
      <c r="O814" s="361"/>
      <c r="P814" s="361"/>
      <c r="Q814" s="361" t="s">
        <v>34</v>
      </c>
      <c r="R814" s="358"/>
    </row>
    <row r="815" spans="1:18" ht="17.25" x14ac:dyDescent="0.25">
      <c r="A815" s="355"/>
      <c r="B815" s="331" t="s">
        <v>22</v>
      </c>
      <c r="C815" s="332" t="s">
        <v>23</v>
      </c>
      <c r="D815" s="358"/>
      <c r="E815" s="362"/>
      <c r="F815" s="332" t="s">
        <v>23</v>
      </c>
      <c r="G815" s="363"/>
      <c r="H815" s="363"/>
      <c r="I815" s="363"/>
      <c r="J815" s="332" t="s">
        <v>23</v>
      </c>
      <c r="K815" s="358"/>
      <c r="L815" s="362"/>
      <c r="M815" s="334" t="s">
        <v>23</v>
      </c>
      <c r="N815" s="364"/>
      <c r="O815" s="364"/>
      <c r="P815" s="364"/>
      <c r="Q815" s="334" t="s">
        <v>23</v>
      </c>
      <c r="R815" s="358"/>
    </row>
    <row r="816" spans="1:18" x14ac:dyDescent="0.25">
      <c r="A816" s="355" t="s">
        <v>855</v>
      </c>
      <c r="B816" s="365" t="s">
        <v>596</v>
      </c>
      <c r="C816" s="366">
        <f t="shared" ref="C816:C824" si="71">IF(F816="-","",IF($C$1=$T$1,(F816*$C$2),IF($C$1=$T$2,(M816*$C$2))))</f>
        <v>0</v>
      </c>
      <c r="D816" s="358"/>
      <c r="E816" s="362"/>
      <c r="F816" s="367">
        <f>'U.S. 2020 Pricing - 05.03.2021'!AA60</f>
        <v>0</v>
      </c>
      <c r="G816" s="368"/>
      <c r="H816" s="368"/>
      <c r="I816" s="368"/>
      <c r="J816" s="385" t="s">
        <v>768</v>
      </c>
      <c r="K816" s="358"/>
      <c r="L816" s="362"/>
      <c r="M816" s="369">
        <f>'CAN Price Matrix - 05.03.2021'!AA60</f>
        <v>0</v>
      </c>
      <c r="N816" s="370"/>
      <c r="O816" s="370"/>
      <c r="P816" s="370"/>
      <c r="Q816" s="385" t="s">
        <v>768</v>
      </c>
      <c r="R816" s="358"/>
    </row>
    <row r="817" spans="1:18" x14ac:dyDescent="0.25">
      <c r="A817" s="355" t="s">
        <v>856</v>
      </c>
      <c r="B817" s="365" t="s">
        <v>597</v>
      </c>
      <c r="C817" s="366">
        <f t="shared" si="71"/>
        <v>55.85</v>
      </c>
      <c r="D817" s="358"/>
      <c r="E817" s="362"/>
      <c r="F817" s="367">
        <f>'U.S. 2020 Pricing - 05.03.2021'!AA61</f>
        <v>55.85</v>
      </c>
      <c r="G817" s="368"/>
      <c r="H817" s="368"/>
      <c r="I817" s="368"/>
      <c r="J817" s="385" t="s">
        <v>768</v>
      </c>
      <c r="K817" s="358"/>
      <c r="L817" s="362"/>
      <c r="M817" s="369">
        <f>'CAN Price Matrix - 05.03.2021'!AA61</f>
        <v>75.069999999999993</v>
      </c>
      <c r="N817" s="370"/>
      <c r="O817" s="370"/>
      <c r="P817" s="370"/>
      <c r="Q817" s="385" t="s">
        <v>768</v>
      </c>
      <c r="R817" s="358"/>
    </row>
    <row r="818" spans="1:18" x14ac:dyDescent="0.25">
      <c r="A818" s="355" t="s">
        <v>857</v>
      </c>
      <c r="B818" s="365" t="s">
        <v>44</v>
      </c>
      <c r="C818" s="366">
        <f t="shared" si="71"/>
        <v>31.91</v>
      </c>
      <c r="D818" s="358"/>
      <c r="E818" s="362"/>
      <c r="F818" s="367">
        <f>'U.S. 2020 Pricing - 05.03.2021'!AA62</f>
        <v>31.91</v>
      </c>
      <c r="G818" s="368"/>
      <c r="H818" s="368"/>
      <c r="I818" s="368"/>
      <c r="J818" s="385" t="s">
        <v>768</v>
      </c>
      <c r="K818" s="358"/>
      <c r="L818" s="362"/>
      <c r="M818" s="369">
        <f>'CAN Price Matrix - 05.03.2021'!AA62</f>
        <v>42.89</v>
      </c>
      <c r="N818" s="370"/>
      <c r="O818" s="370"/>
      <c r="P818" s="370"/>
      <c r="Q818" s="385" t="s">
        <v>768</v>
      </c>
      <c r="R818" s="358"/>
    </row>
    <row r="819" spans="1:18" x14ac:dyDescent="0.25">
      <c r="A819" s="355" t="s">
        <v>858</v>
      </c>
      <c r="B819" s="365" t="s">
        <v>12</v>
      </c>
      <c r="C819" s="366">
        <f t="shared" si="71"/>
        <v>26.52</v>
      </c>
      <c r="D819" s="358"/>
      <c r="E819" s="362"/>
      <c r="F819" s="367">
        <f>'U.S. 2020 Pricing - 05.03.2021'!AA63</f>
        <v>26.52</v>
      </c>
      <c r="G819" s="368"/>
      <c r="H819" s="368"/>
      <c r="I819" s="368"/>
      <c r="J819" s="385" t="s">
        <v>768</v>
      </c>
      <c r="K819" s="358"/>
      <c r="L819" s="362"/>
      <c r="M819" s="369">
        <f>'CAN Price Matrix - 05.03.2021'!AA63</f>
        <v>34.61</v>
      </c>
      <c r="N819" s="370"/>
      <c r="O819" s="370"/>
      <c r="P819" s="370"/>
      <c r="Q819" s="385" t="s">
        <v>768</v>
      </c>
      <c r="R819" s="358"/>
    </row>
    <row r="820" spans="1:18" x14ac:dyDescent="0.25">
      <c r="A820" s="355" t="s">
        <v>859</v>
      </c>
      <c r="B820" s="365" t="s">
        <v>14</v>
      </c>
      <c r="C820" s="366">
        <f t="shared" si="71"/>
        <v>26.33</v>
      </c>
      <c r="D820" s="358"/>
      <c r="E820" s="362"/>
      <c r="F820" s="367">
        <f>'U.S. 2020 Pricing - 05.03.2021'!AA64</f>
        <v>26.33</v>
      </c>
      <c r="G820" s="368"/>
      <c r="H820" s="368"/>
      <c r="I820" s="368"/>
      <c r="J820" s="385" t="s">
        <v>768</v>
      </c>
      <c r="K820" s="358"/>
      <c r="L820" s="362"/>
      <c r="M820" s="369">
        <f>'CAN Price Matrix - 05.03.2021'!AA64</f>
        <v>35.39</v>
      </c>
      <c r="N820" s="370"/>
      <c r="O820" s="370"/>
      <c r="P820" s="370"/>
      <c r="Q820" s="385" t="s">
        <v>768</v>
      </c>
      <c r="R820" s="358"/>
    </row>
    <row r="821" spans="1:18" x14ac:dyDescent="0.25">
      <c r="A821" s="355" t="s">
        <v>860</v>
      </c>
      <c r="B821" s="365" t="s">
        <v>15</v>
      </c>
      <c r="C821" s="366">
        <f t="shared" si="71"/>
        <v>25.05</v>
      </c>
      <c r="D821" s="358"/>
      <c r="E821" s="362"/>
      <c r="F821" s="367">
        <f>'U.S. 2020 Pricing - 05.03.2021'!AA65</f>
        <v>25.05</v>
      </c>
      <c r="G821" s="368"/>
      <c r="H821" s="368"/>
      <c r="I821" s="368"/>
      <c r="J821" s="385" t="s">
        <v>768</v>
      </c>
      <c r="K821" s="358"/>
      <c r="L821" s="362"/>
      <c r="M821" s="369">
        <f>'CAN Price Matrix - 05.03.2021'!AA65</f>
        <v>33.67</v>
      </c>
      <c r="N821" s="370"/>
      <c r="O821" s="370"/>
      <c r="P821" s="370"/>
      <c r="Q821" s="385" t="s">
        <v>768</v>
      </c>
      <c r="R821" s="358"/>
    </row>
    <row r="822" spans="1:18" x14ac:dyDescent="0.25">
      <c r="A822" s="355" t="s">
        <v>861</v>
      </c>
      <c r="B822" s="365" t="s">
        <v>16</v>
      </c>
      <c r="C822" s="366">
        <f t="shared" si="71"/>
        <v>23.74</v>
      </c>
      <c r="D822" s="358"/>
      <c r="E822" s="362"/>
      <c r="F822" s="367">
        <f>'U.S. 2020 Pricing - 05.03.2021'!AA66</f>
        <v>23.74</v>
      </c>
      <c r="G822" s="368"/>
      <c r="H822" s="368"/>
      <c r="I822" s="368"/>
      <c r="J822" s="385" t="s">
        <v>768</v>
      </c>
      <c r="K822" s="358"/>
      <c r="L822" s="362"/>
      <c r="M822" s="369">
        <f>'CAN Price Matrix - 05.03.2021'!AA66</f>
        <v>31.91</v>
      </c>
      <c r="N822" s="370"/>
      <c r="O822" s="370"/>
      <c r="P822" s="370"/>
      <c r="Q822" s="385" t="s">
        <v>768</v>
      </c>
      <c r="R822" s="358"/>
    </row>
    <row r="823" spans="1:18" x14ac:dyDescent="0.25">
      <c r="A823" s="355" t="s">
        <v>862</v>
      </c>
      <c r="B823" s="365" t="s">
        <v>17</v>
      </c>
      <c r="C823" s="366">
        <f t="shared" si="71"/>
        <v>22.3</v>
      </c>
      <c r="D823" s="358"/>
      <c r="E823" s="362"/>
      <c r="F823" s="367">
        <f>'U.S. 2020 Pricing - 05.03.2021'!AA67</f>
        <v>22.3</v>
      </c>
      <c r="G823" s="368"/>
      <c r="H823" s="368"/>
      <c r="I823" s="368"/>
      <c r="J823" s="385" t="s">
        <v>768</v>
      </c>
      <c r="K823" s="358"/>
      <c r="L823" s="362"/>
      <c r="M823" s="369">
        <f>'CAN Price Matrix - 05.03.2021'!AA67</f>
        <v>29.97</v>
      </c>
      <c r="N823" s="370"/>
      <c r="O823" s="370"/>
      <c r="P823" s="370"/>
      <c r="Q823" s="385" t="s">
        <v>768</v>
      </c>
      <c r="R823" s="358"/>
    </row>
    <row r="824" spans="1:18" x14ac:dyDescent="0.25">
      <c r="A824" s="355" t="s">
        <v>863</v>
      </c>
      <c r="B824" s="365" t="s">
        <v>18</v>
      </c>
      <c r="C824" s="366">
        <f t="shared" si="71"/>
        <v>20.45</v>
      </c>
      <c r="D824" s="358"/>
      <c r="E824" s="362"/>
      <c r="F824" s="367">
        <f>'U.S. 2020 Pricing - 05.03.2021'!AA68</f>
        <v>20.45</v>
      </c>
      <c r="G824" s="368"/>
      <c r="H824" s="368"/>
      <c r="I824" s="368"/>
      <c r="J824" s="385" t="s">
        <v>768</v>
      </c>
      <c r="K824" s="358"/>
      <c r="L824" s="362"/>
      <c r="M824" s="369">
        <f>'CAN Price Matrix - 05.03.2021'!AA68</f>
        <v>27.59</v>
      </c>
      <c r="N824" s="370"/>
      <c r="O824" s="370"/>
      <c r="P824" s="370"/>
      <c r="Q824" s="385" t="s">
        <v>768</v>
      </c>
      <c r="R824" s="358"/>
    </row>
    <row r="825" spans="1:18" ht="17.25" x14ac:dyDescent="0.25">
      <c r="A825" s="355"/>
      <c r="B825" s="331" t="s">
        <v>22</v>
      </c>
      <c r="C825" s="332" t="s">
        <v>23</v>
      </c>
      <c r="D825" s="358"/>
      <c r="E825" s="362"/>
      <c r="F825" s="362"/>
      <c r="G825" s="362"/>
      <c r="H825" s="362"/>
      <c r="I825" s="362"/>
      <c r="J825" s="363"/>
      <c r="K825" s="358"/>
      <c r="L825" s="362"/>
      <c r="M825" s="372"/>
      <c r="N825" s="372"/>
      <c r="O825" s="372"/>
      <c r="P825" s="372"/>
      <c r="Q825" s="364"/>
      <c r="R825" s="358"/>
    </row>
    <row r="826" spans="1:18" x14ac:dyDescent="0.25">
      <c r="A826" s="355" t="s">
        <v>864</v>
      </c>
      <c r="B826" s="365" t="s">
        <v>596</v>
      </c>
      <c r="C826" s="385" t="s">
        <v>768</v>
      </c>
      <c r="D826" s="358"/>
      <c r="E826" s="362"/>
      <c r="F826" s="362"/>
      <c r="G826" s="362"/>
      <c r="H826" s="362"/>
      <c r="I826" s="362"/>
      <c r="J826" s="368"/>
      <c r="K826" s="358"/>
      <c r="L826" s="362"/>
      <c r="M826" s="372"/>
      <c r="N826" s="372"/>
      <c r="O826" s="372"/>
      <c r="P826" s="372"/>
      <c r="Q826" s="370"/>
      <c r="R826" s="358"/>
    </row>
    <row r="827" spans="1:18" x14ac:dyDescent="0.25">
      <c r="A827" s="355" t="s">
        <v>865</v>
      </c>
      <c r="B827" s="365" t="s">
        <v>597</v>
      </c>
      <c r="C827" s="385" t="s">
        <v>768</v>
      </c>
      <c r="D827" s="358"/>
      <c r="E827" s="362"/>
      <c r="F827" s="362"/>
      <c r="G827" s="362"/>
      <c r="H827" s="362"/>
      <c r="I827" s="362"/>
      <c r="J827" s="368"/>
      <c r="K827" s="358"/>
      <c r="L827" s="362"/>
      <c r="M827" s="372"/>
      <c r="N827" s="372"/>
      <c r="O827" s="372"/>
      <c r="P827" s="372"/>
      <c r="Q827" s="370"/>
      <c r="R827" s="358"/>
    </row>
    <row r="828" spans="1:18" x14ac:dyDescent="0.25">
      <c r="A828" s="355" t="s">
        <v>866</v>
      </c>
      <c r="B828" s="365" t="s">
        <v>44</v>
      </c>
      <c r="C828" s="385" t="s">
        <v>768</v>
      </c>
      <c r="D828" s="358"/>
      <c r="E828" s="362"/>
      <c r="F828" s="362"/>
      <c r="G828" s="362"/>
      <c r="H828" s="362"/>
      <c r="I828" s="362"/>
      <c r="J828" s="368"/>
      <c r="K828" s="358"/>
      <c r="L828" s="362"/>
      <c r="M828" s="372"/>
      <c r="N828" s="372"/>
      <c r="O828" s="372"/>
      <c r="P828" s="372"/>
      <c r="Q828" s="370"/>
      <c r="R828" s="358"/>
    </row>
    <row r="829" spans="1:18" x14ac:dyDescent="0.25">
      <c r="A829" s="355" t="s">
        <v>867</v>
      </c>
      <c r="B829" s="365" t="s">
        <v>12</v>
      </c>
      <c r="C829" s="385" t="s">
        <v>768</v>
      </c>
      <c r="D829" s="358"/>
      <c r="E829" s="362"/>
      <c r="F829" s="362"/>
      <c r="G829" s="362"/>
      <c r="H829" s="362"/>
      <c r="I829" s="362"/>
      <c r="J829" s="368"/>
      <c r="K829" s="358"/>
      <c r="L829" s="362"/>
      <c r="M829" s="372"/>
      <c r="N829" s="372"/>
      <c r="O829" s="372"/>
      <c r="P829" s="372"/>
      <c r="Q829" s="370"/>
      <c r="R829" s="358"/>
    </row>
    <row r="830" spans="1:18" x14ac:dyDescent="0.25">
      <c r="A830" s="355" t="s">
        <v>868</v>
      </c>
      <c r="B830" s="365" t="s">
        <v>14</v>
      </c>
      <c r="C830" s="385" t="s">
        <v>768</v>
      </c>
      <c r="D830" s="358"/>
      <c r="E830" s="362"/>
      <c r="F830" s="362"/>
      <c r="G830" s="362"/>
      <c r="H830" s="362"/>
      <c r="I830" s="362"/>
      <c r="J830" s="368"/>
      <c r="K830" s="358"/>
      <c r="L830" s="362"/>
      <c r="M830" s="372"/>
      <c r="N830" s="372"/>
      <c r="O830" s="372"/>
      <c r="P830" s="372"/>
      <c r="Q830" s="370"/>
      <c r="R830" s="358"/>
    </row>
    <row r="831" spans="1:18" x14ac:dyDescent="0.25">
      <c r="A831" s="355" t="s">
        <v>869</v>
      </c>
      <c r="B831" s="365" t="s">
        <v>15</v>
      </c>
      <c r="C831" s="385" t="s">
        <v>768</v>
      </c>
      <c r="D831" s="358"/>
      <c r="E831" s="362"/>
      <c r="F831" s="362"/>
      <c r="G831" s="362"/>
      <c r="H831" s="362"/>
      <c r="I831" s="362"/>
      <c r="J831" s="368"/>
      <c r="K831" s="358"/>
      <c r="L831" s="362"/>
      <c r="M831" s="372"/>
      <c r="N831" s="372"/>
      <c r="O831" s="372"/>
      <c r="P831" s="372"/>
      <c r="Q831" s="370"/>
      <c r="R831" s="358"/>
    </row>
    <row r="832" spans="1:18" x14ac:dyDescent="0.25">
      <c r="A832" s="355" t="s">
        <v>870</v>
      </c>
      <c r="B832" s="365" t="s">
        <v>16</v>
      </c>
      <c r="C832" s="385" t="s">
        <v>768</v>
      </c>
      <c r="D832" s="358"/>
      <c r="E832" s="362"/>
      <c r="F832" s="362"/>
      <c r="G832" s="362"/>
      <c r="H832" s="362"/>
      <c r="I832" s="362"/>
      <c r="J832" s="368"/>
      <c r="K832" s="358"/>
      <c r="L832" s="362"/>
      <c r="M832" s="372"/>
      <c r="N832" s="372"/>
      <c r="O832" s="372"/>
      <c r="P832" s="372"/>
      <c r="Q832" s="370"/>
      <c r="R832" s="358"/>
    </row>
    <row r="833" spans="1:18" x14ac:dyDescent="0.25">
      <c r="A833" s="355" t="s">
        <v>871</v>
      </c>
      <c r="B833" s="365" t="s">
        <v>17</v>
      </c>
      <c r="C833" s="385" t="s">
        <v>768</v>
      </c>
      <c r="D833" s="358"/>
      <c r="E833" s="362"/>
      <c r="F833" s="362"/>
      <c r="G833" s="362"/>
      <c r="H833" s="362"/>
      <c r="I833" s="362"/>
      <c r="J833" s="368"/>
      <c r="K833" s="358"/>
      <c r="L833" s="362"/>
      <c r="M833" s="372"/>
      <c r="N833" s="372"/>
      <c r="O833" s="372"/>
      <c r="P833" s="372"/>
      <c r="Q833" s="370"/>
      <c r="R833" s="358"/>
    </row>
    <row r="834" spans="1:18" x14ac:dyDescent="0.25">
      <c r="A834" s="355" t="s">
        <v>872</v>
      </c>
      <c r="B834" s="365" t="s">
        <v>18</v>
      </c>
      <c r="C834" s="385" t="s">
        <v>768</v>
      </c>
      <c r="D834" s="358"/>
      <c r="E834" s="362"/>
      <c r="F834" s="362"/>
      <c r="G834" s="362"/>
      <c r="H834" s="362"/>
      <c r="I834" s="362"/>
      <c r="J834" s="368"/>
      <c r="K834" s="358"/>
      <c r="L834" s="362"/>
      <c r="M834" s="372"/>
      <c r="N834" s="372"/>
      <c r="O834" s="372"/>
      <c r="P834" s="372"/>
      <c r="Q834" s="370"/>
      <c r="R834" s="358"/>
    </row>
    <row r="835" spans="1:18" ht="15.75" x14ac:dyDescent="0.25">
      <c r="A835" s="355"/>
      <c r="B835" s="356"/>
      <c r="C835" s="357"/>
      <c r="D835" s="358"/>
      <c r="E835" s="356"/>
      <c r="F835" s="357" t="s">
        <v>590</v>
      </c>
      <c r="G835" s="357"/>
      <c r="H835" s="357"/>
      <c r="I835" s="357"/>
      <c r="J835" s="357" t="s">
        <v>767</v>
      </c>
      <c r="K835" s="358"/>
      <c r="L835" s="356"/>
      <c r="M835" s="359" t="s">
        <v>590</v>
      </c>
      <c r="N835" s="359"/>
      <c r="O835" s="359"/>
      <c r="P835" s="359"/>
      <c r="Q835" s="359" t="s">
        <v>999</v>
      </c>
      <c r="R835" s="358"/>
    </row>
    <row r="836" spans="1:18" ht="15.75" x14ac:dyDescent="0.25">
      <c r="A836" s="355"/>
      <c r="B836" s="371"/>
      <c r="C836" s="360"/>
      <c r="D836" s="358"/>
      <c r="E836" s="356"/>
      <c r="F836" s="360" t="s">
        <v>34</v>
      </c>
      <c r="G836" s="360"/>
      <c r="H836" s="360"/>
      <c r="I836" s="360"/>
      <c r="J836" s="360" t="s">
        <v>34</v>
      </c>
      <c r="K836" s="358"/>
      <c r="L836" s="356"/>
      <c r="M836" s="361" t="s">
        <v>34</v>
      </c>
      <c r="N836" s="361"/>
      <c r="O836" s="361"/>
      <c r="P836" s="361"/>
      <c r="Q836" s="361" t="s">
        <v>34</v>
      </c>
      <c r="R836" s="358"/>
    </row>
    <row r="837" spans="1:18" ht="17.25" x14ac:dyDescent="0.25">
      <c r="A837" s="355"/>
      <c r="B837" s="331" t="s">
        <v>22</v>
      </c>
      <c r="C837" s="332" t="s">
        <v>23</v>
      </c>
      <c r="D837" s="358"/>
      <c r="E837" s="362"/>
      <c r="F837" s="332" t="s">
        <v>23</v>
      </c>
      <c r="G837" s="363"/>
      <c r="H837" s="363"/>
      <c r="I837" s="363"/>
      <c r="J837" s="332" t="s">
        <v>23</v>
      </c>
      <c r="K837" s="358"/>
      <c r="L837" s="362"/>
      <c r="M837" s="334" t="s">
        <v>23</v>
      </c>
      <c r="N837" s="364"/>
      <c r="O837" s="364"/>
      <c r="P837" s="364"/>
      <c r="Q837" s="334" t="s">
        <v>23</v>
      </c>
      <c r="R837" s="358"/>
    </row>
    <row r="838" spans="1:18" x14ac:dyDescent="0.25">
      <c r="A838" s="355" t="s">
        <v>873</v>
      </c>
      <c r="B838" s="365" t="s">
        <v>596</v>
      </c>
      <c r="C838" s="366">
        <f t="shared" ref="C838:C846" si="72">IF(F838="-","",IF($C$1=$T$1,(F838*$C$2),IF($C$1=$T$2,(M838*$C$2))))</f>
        <v>0</v>
      </c>
      <c r="D838" s="358"/>
      <c r="E838" s="362"/>
      <c r="F838" s="367">
        <f>'U.S. 2020 Pricing - 05.03.2021'!AA78</f>
        <v>0</v>
      </c>
      <c r="G838" s="368"/>
      <c r="H838" s="368"/>
      <c r="I838" s="368"/>
      <c r="J838" s="385" t="s">
        <v>768</v>
      </c>
      <c r="K838" s="358"/>
      <c r="L838" s="362"/>
      <c r="M838" s="369">
        <f>'CAN Price Matrix - 05.03.2021'!AA78</f>
        <v>0</v>
      </c>
      <c r="N838" s="370"/>
      <c r="O838" s="370"/>
      <c r="P838" s="370"/>
      <c r="Q838" s="385" t="s">
        <v>768</v>
      </c>
      <c r="R838" s="358"/>
    </row>
    <row r="839" spans="1:18" x14ac:dyDescent="0.25">
      <c r="A839" s="355" t="s">
        <v>874</v>
      </c>
      <c r="B839" s="365" t="s">
        <v>597</v>
      </c>
      <c r="C839" s="366">
        <f t="shared" si="72"/>
        <v>60.87</v>
      </c>
      <c r="D839" s="358"/>
      <c r="E839" s="362"/>
      <c r="F839" s="367">
        <f>'U.S. 2020 Pricing - 05.03.2021'!AA79</f>
        <v>60.87</v>
      </c>
      <c r="G839" s="368"/>
      <c r="H839" s="368"/>
      <c r="I839" s="368"/>
      <c r="J839" s="385" t="s">
        <v>768</v>
      </c>
      <c r="K839" s="358"/>
      <c r="L839" s="362"/>
      <c r="M839" s="369">
        <f>'CAN Price Matrix - 05.03.2021'!AA79</f>
        <v>81.819999999999993</v>
      </c>
      <c r="N839" s="370"/>
      <c r="O839" s="370"/>
      <c r="P839" s="370"/>
      <c r="Q839" s="385" t="s">
        <v>768</v>
      </c>
      <c r="R839" s="358"/>
    </row>
    <row r="840" spans="1:18" x14ac:dyDescent="0.25">
      <c r="A840" s="355" t="s">
        <v>875</v>
      </c>
      <c r="B840" s="365" t="s">
        <v>44</v>
      </c>
      <c r="C840" s="366">
        <f t="shared" si="72"/>
        <v>37.97</v>
      </c>
      <c r="D840" s="358"/>
      <c r="E840" s="362"/>
      <c r="F840" s="367">
        <f>'U.S. 2020 Pricing - 05.03.2021'!AA80</f>
        <v>37.97</v>
      </c>
      <c r="G840" s="368"/>
      <c r="H840" s="368"/>
      <c r="I840" s="368"/>
      <c r="J840" s="385" t="s">
        <v>768</v>
      </c>
      <c r="K840" s="358"/>
      <c r="L840" s="362"/>
      <c r="M840" s="369">
        <f>'CAN Price Matrix - 05.03.2021'!AA80</f>
        <v>50.33</v>
      </c>
      <c r="N840" s="370"/>
      <c r="O840" s="370"/>
      <c r="P840" s="370"/>
      <c r="Q840" s="385" t="s">
        <v>768</v>
      </c>
      <c r="R840" s="358"/>
    </row>
    <row r="841" spans="1:18" x14ac:dyDescent="0.25">
      <c r="A841" s="355" t="s">
        <v>876</v>
      </c>
      <c r="B841" s="365" t="s">
        <v>12</v>
      </c>
      <c r="C841" s="366">
        <f t="shared" si="72"/>
        <v>30.11</v>
      </c>
      <c r="D841" s="358"/>
      <c r="E841" s="362"/>
      <c r="F841" s="367">
        <f>'U.S. 2020 Pricing - 05.03.2021'!AA81</f>
        <v>30.11</v>
      </c>
      <c r="G841" s="368"/>
      <c r="H841" s="368"/>
      <c r="I841" s="368"/>
      <c r="J841" s="385" t="s">
        <v>768</v>
      </c>
      <c r="K841" s="358"/>
      <c r="L841" s="362"/>
      <c r="M841" s="369">
        <f>'CAN Price Matrix - 05.03.2021'!AA81</f>
        <v>40.47</v>
      </c>
      <c r="N841" s="370"/>
      <c r="O841" s="370"/>
      <c r="P841" s="370"/>
      <c r="Q841" s="385" t="s">
        <v>768</v>
      </c>
      <c r="R841" s="358"/>
    </row>
    <row r="842" spans="1:18" x14ac:dyDescent="0.25">
      <c r="A842" s="355" t="s">
        <v>877</v>
      </c>
      <c r="B842" s="365" t="s">
        <v>14</v>
      </c>
      <c r="C842" s="366">
        <f t="shared" si="72"/>
        <v>29.92</v>
      </c>
      <c r="D842" s="358"/>
      <c r="E842" s="362"/>
      <c r="F842" s="367">
        <f>'U.S. 2020 Pricing - 05.03.2021'!AA82</f>
        <v>29.92</v>
      </c>
      <c r="G842" s="368"/>
      <c r="H842" s="368"/>
      <c r="I842" s="368"/>
      <c r="J842" s="385" t="s">
        <v>768</v>
      </c>
      <c r="K842" s="358"/>
      <c r="L842" s="362"/>
      <c r="M842" s="369">
        <f>'CAN Price Matrix - 05.03.2021'!AA82</f>
        <v>40.22</v>
      </c>
      <c r="N842" s="370"/>
      <c r="O842" s="370"/>
      <c r="P842" s="370"/>
      <c r="Q842" s="385" t="s">
        <v>768</v>
      </c>
      <c r="R842" s="358"/>
    </row>
    <row r="843" spans="1:18" x14ac:dyDescent="0.25">
      <c r="A843" s="355" t="s">
        <v>878</v>
      </c>
      <c r="B843" s="365" t="s">
        <v>15</v>
      </c>
      <c r="C843" s="366">
        <f t="shared" si="72"/>
        <v>28.62</v>
      </c>
      <c r="D843" s="358"/>
      <c r="E843" s="362"/>
      <c r="F843" s="367">
        <f>'U.S. 2020 Pricing - 05.03.2021'!AA83</f>
        <v>28.62</v>
      </c>
      <c r="G843" s="368"/>
      <c r="H843" s="368"/>
      <c r="I843" s="368"/>
      <c r="J843" s="385" t="s">
        <v>768</v>
      </c>
      <c r="K843" s="358"/>
      <c r="L843" s="362"/>
      <c r="M843" s="369">
        <f>'CAN Price Matrix - 05.03.2021'!AA83</f>
        <v>38.479999999999997</v>
      </c>
      <c r="N843" s="370"/>
      <c r="O843" s="370"/>
      <c r="P843" s="370"/>
      <c r="Q843" s="385" t="s">
        <v>768</v>
      </c>
      <c r="R843" s="358"/>
    </row>
    <row r="844" spans="1:18" x14ac:dyDescent="0.25">
      <c r="A844" s="355" t="s">
        <v>879</v>
      </c>
      <c r="B844" s="365" t="s">
        <v>16</v>
      </c>
      <c r="C844" s="366">
        <f t="shared" si="72"/>
        <v>27.32</v>
      </c>
      <c r="D844" s="358"/>
      <c r="E844" s="362"/>
      <c r="F844" s="367">
        <f>'U.S. 2020 Pricing - 05.03.2021'!AA84</f>
        <v>27.32</v>
      </c>
      <c r="G844" s="368"/>
      <c r="H844" s="368"/>
      <c r="I844" s="368"/>
      <c r="J844" s="385" t="s">
        <v>768</v>
      </c>
      <c r="K844" s="358"/>
      <c r="L844" s="362"/>
      <c r="M844" s="369">
        <f>'CAN Price Matrix - 05.03.2021'!AA84</f>
        <v>36.72</v>
      </c>
      <c r="N844" s="370"/>
      <c r="O844" s="370"/>
      <c r="P844" s="370"/>
      <c r="Q844" s="385" t="s">
        <v>768</v>
      </c>
      <c r="R844" s="358"/>
    </row>
    <row r="845" spans="1:18" x14ac:dyDescent="0.25">
      <c r="A845" s="355" t="s">
        <v>880</v>
      </c>
      <c r="B845" s="365" t="s">
        <v>17</v>
      </c>
      <c r="C845" s="366">
        <f t="shared" si="72"/>
        <v>25.84</v>
      </c>
      <c r="D845" s="358"/>
      <c r="E845" s="362"/>
      <c r="F845" s="367">
        <f>'U.S. 2020 Pricing - 05.03.2021'!AA85</f>
        <v>25.84</v>
      </c>
      <c r="G845" s="368"/>
      <c r="H845" s="368"/>
      <c r="I845" s="368"/>
      <c r="J845" s="385" t="s">
        <v>768</v>
      </c>
      <c r="K845" s="358"/>
      <c r="L845" s="362"/>
      <c r="M845" s="369">
        <f>'CAN Price Matrix - 05.03.2021'!AA85</f>
        <v>34.74</v>
      </c>
      <c r="N845" s="370"/>
      <c r="O845" s="370"/>
      <c r="P845" s="370"/>
      <c r="Q845" s="385" t="s">
        <v>768</v>
      </c>
      <c r="R845" s="358"/>
    </row>
    <row r="846" spans="1:18" x14ac:dyDescent="0.25">
      <c r="A846" s="355" t="s">
        <v>881</v>
      </c>
      <c r="B846" s="365" t="s">
        <v>18</v>
      </c>
      <c r="C846" s="366">
        <f t="shared" si="72"/>
        <v>23.79</v>
      </c>
      <c r="D846" s="358"/>
      <c r="E846" s="362"/>
      <c r="F846" s="367">
        <f>'U.S. 2020 Pricing - 05.03.2021'!AA86</f>
        <v>23.79</v>
      </c>
      <c r="G846" s="368"/>
      <c r="H846" s="368"/>
      <c r="I846" s="368"/>
      <c r="J846" s="385" t="s">
        <v>768</v>
      </c>
      <c r="K846" s="358"/>
      <c r="L846" s="362"/>
      <c r="M846" s="369">
        <f>'CAN Price Matrix - 05.03.2021'!AA86</f>
        <v>31.9</v>
      </c>
      <c r="N846" s="370"/>
      <c r="O846" s="370"/>
      <c r="P846" s="370"/>
      <c r="Q846" s="385" t="s">
        <v>768</v>
      </c>
      <c r="R846" s="358"/>
    </row>
    <row r="847" spans="1:18" ht="17.25" x14ac:dyDescent="0.25">
      <c r="A847" s="355"/>
      <c r="B847" s="331" t="s">
        <v>22</v>
      </c>
      <c r="C847" s="332" t="s">
        <v>23</v>
      </c>
      <c r="D847" s="358"/>
      <c r="E847" s="362"/>
      <c r="F847" s="362"/>
      <c r="G847" s="362"/>
      <c r="H847" s="362"/>
      <c r="I847" s="362"/>
      <c r="J847" s="363"/>
      <c r="K847" s="358"/>
      <c r="L847" s="362"/>
      <c r="M847" s="372"/>
      <c r="N847" s="372"/>
      <c r="O847" s="372"/>
      <c r="P847" s="372"/>
      <c r="Q847" s="364"/>
      <c r="R847" s="358"/>
    </row>
    <row r="848" spans="1:18" x14ac:dyDescent="0.25">
      <c r="A848" s="355" t="s">
        <v>882</v>
      </c>
      <c r="B848" s="365" t="s">
        <v>596</v>
      </c>
      <c r="C848" s="385" t="s">
        <v>768</v>
      </c>
      <c r="D848" s="358"/>
      <c r="E848" s="362"/>
      <c r="F848" s="362"/>
      <c r="G848" s="362"/>
      <c r="H848" s="362"/>
      <c r="I848" s="362"/>
      <c r="J848" s="368"/>
      <c r="K848" s="358"/>
      <c r="L848" s="362"/>
      <c r="M848" s="372"/>
      <c r="N848" s="372"/>
      <c r="O848" s="372"/>
      <c r="P848" s="372"/>
      <c r="Q848" s="370"/>
      <c r="R848" s="358"/>
    </row>
    <row r="849" spans="1:18" x14ac:dyDescent="0.25">
      <c r="A849" s="355" t="s">
        <v>883</v>
      </c>
      <c r="B849" s="365" t="s">
        <v>597</v>
      </c>
      <c r="C849" s="385" t="s">
        <v>768</v>
      </c>
      <c r="D849" s="358"/>
      <c r="E849" s="362"/>
      <c r="F849" s="362"/>
      <c r="G849" s="362"/>
      <c r="H849" s="362"/>
      <c r="I849" s="362"/>
      <c r="J849" s="368"/>
      <c r="K849" s="358"/>
      <c r="L849" s="362"/>
      <c r="M849" s="372"/>
      <c r="N849" s="372"/>
      <c r="O849" s="372"/>
      <c r="P849" s="372"/>
      <c r="Q849" s="370"/>
      <c r="R849" s="358"/>
    </row>
    <row r="850" spans="1:18" x14ac:dyDescent="0.25">
      <c r="A850" s="355" t="s">
        <v>884</v>
      </c>
      <c r="B850" s="365" t="s">
        <v>44</v>
      </c>
      <c r="C850" s="385" t="s">
        <v>768</v>
      </c>
      <c r="D850" s="358"/>
      <c r="E850" s="362"/>
      <c r="F850" s="362"/>
      <c r="G850" s="362"/>
      <c r="H850" s="362"/>
      <c r="I850" s="362"/>
      <c r="J850" s="368"/>
      <c r="K850" s="358"/>
      <c r="L850" s="362"/>
      <c r="M850" s="372"/>
      <c r="N850" s="372"/>
      <c r="O850" s="372"/>
      <c r="P850" s="372"/>
      <c r="Q850" s="370"/>
      <c r="R850" s="358"/>
    </row>
    <row r="851" spans="1:18" x14ac:dyDescent="0.25">
      <c r="A851" s="355" t="s">
        <v>885</v>
      </c>
      <c r="B851" s="365" t="s">
        <v>12</v>
      </c>
      <c r="C851" s="385" t="s">
        <v>768</v>
      </c>
      <c r="D851" s="358"/>
      <c r="E851" s="362"/>
      <c r="F851" s="362"/>
      <c r="G851" s="362"/>
      <c r="H851" s="362"/>
      <c r="I851" s="362"/>
      <c r="J851" s="368"/>
      <c r="K851" s="358"/>
      <c r="L851" s="362"/>
      <c r="M851" s="372"/>
      <c r="N851" s="372"/>
      <c r="O851" s="372"/>
      <c r="P851" s="372"/>
      <c r="Q851" s="370"/>
      <c r="R851" s="358"/>
    </row>
    <row r="852" spans="1:18" x14ac:dyDescent="0.25">
      <c r="A852" s="355" t="s">
        <v>886</v>
      </c>
      <c r="B852" s="365" t="s">
        <v>14</v>
      </c>
      <c r="C852" s="385" t="s">
        <v>768</v>
      </c>
      <c r="D852" s="358"/>
      <c r="E852" s="362"/>
      <c r="F852" s="362"/>
      <c r="G852" s="362"/>
      <c r="H852" s="362"/>
      <c r="I852" s="362"/>
      <c r="J852" s="368"/>
      <c r="K852" s="358"/>
      <c r="L852" s="362"/>
      <c r="M852" s="372"/>
      <c r="N852" s="372"/>
      <c r="O852" s="372"/>
      <c r="P852" s="372"/>
      <c r="Q852" s="370"/>
      <c r="R852" s="358"/>
    </row>
    <row r="853" spans="1:18" x14ac:dyDescent="0.25">
      <c r="A853" s="355" t="s">
        <v>887</v>
      </c>
      <c r="B853" s="365" t="s">
        <v>15</v>
      </c>
      <c r="C853" s="385" t="s">
        <v>768</v>
      </c>
      <c r="D853" s="358"/>
      <c r="E853" s="362"/>
      <c r="F853" s="362"/>
      <c r="G853" s="362"/>
      <c r="H853" s="362"/>
      <c r="I853" s="362"/>
      <c r="J853" s="368"/>
      <c r="K853" s="358"/>
      <c r="L853" s="362"/>
      <c r="M853" s="372"/>
      <c r="N853" s="372"/>
      <c r="O853" s="372"/>
      <c r="P853" s="372"/>
      <c r="Q853" s="370"/>
      <c r="R853" s="358"/>
    </row>
    <row r="854" spans="1:18" x14ac:dyDescent="0.25">
      <c r="A854" s="355" t="s">
        <v>888</v>
      </c>
      <c r="B854" s="365" t="s">
        <v>16</v>
      </c>
      <c r="C854" s="385" t="s">
        <v>768</v>
      </c>
      <c r="D854" s="358"/>
      <c r="E854" s="362"/>
      <c r="F854" s="362"/>
      <c r="G854" s="362"/>
      <c r="H854" s="362"/>
      <c r="I854" s="362"/>
      <c r="J854" s="368"/>
      <c r="K854" s="358"/>
      <c r="L854" s="362"/>
      <c r="M854" s="372"/>
      <c r="N854" s="372"/>
      <c r="O854" s="372"/>
      <c r="P854" s="372"/>
      <c r="Q854" s="370"/>
      <c r="R854" s="358"/>
    </row>
    <row r="855" spans="1:18" x14ac:dyDescent="0.25">
      <c r="A855" s="355" t="s">
        <v>889</v>
      </c>
      <c r="B855" s="365" t="s">
        <v>17</v>
      </c>
      <c r="C855" s="385" t="s">
        <v>768</v>
      </c>
      <c r="D855" s="358"/>
      <c r="E855" s="362"/>
      <c r="F855" s="362"/>
      <c r="G855" s="362"/>
      <c r="H855" s="362"/>
      <c r="I855" s="362"/>
      <c r="J855" s="368"/>
      <c r="K855" s="358"/>
      <c r="L855" s="362"/>
      <c r="M855" s="372"/>
      <c r="N855" s="372"/>
      <c r="O855" s="372"/>
      <c r="P855" s="372"/>
      <c r="Q855" s="370"/>
      <c r="R855" s="358"/>
    </row>
    <row r="856" spans="1:18" x14ac:dyDescent="0.25">
      <c r="A856" s="355" t="s">
        <v>890</v>
      </c>
      <c r="B856" s="365" t="s">
        <v>18</v>
      </c>
      <c r="C856" s="385" t="s">
        <v>768</v>
      </c>
      <c r="D856" s="358"/>
      <c r="E856" s="362"/>
      <c r="F856" s="362"/>
      <c r="G856" s="362"/>
      <c r="H856" s="362"/>
      <c r="I856" s="362"/>
      <c r="J856" s="368"/>
      <c r="K856" s="358"/>
      <c r="L856" s="362"/>
      <c r="M856" s="372"/>
      <c r="N856" s="372"/>
      <c r="O856" s="372"/>
      <c r="P856" s="372"/>
      <c r="Q856" s="370"/>
      <c r="R856" s="358"/>
    </row>
    <row r="857" spans="1:18" ht="15.75" x14ac:dyDescent="0.25">
      <c r="A857" s="355"/>
      <c r="B857" s="373"/>
      <c r="C857" s="357"/>
      <c r="D857" s="358"/>
      <c r="E857" s="356"/>
      <c r="F857" s="357" t="s">
        <v>593</v>
      </c>
      <c r="G857" s="357"/>
      <c r="H857" s="357"/>
      <c r="I857" s="357"/>
      <c r="J857" s="357"/>
      <c r="K857" s="358"/>
      <c r="L857" s="356"/>
      <c r="M857" s="359" t="s">
        <v>593</v>
      </c>
      <c r="N857" s="359"/>
      <c r="O857" s="359"/>
      <c r="P857" s="359"/>
      <c r="Q857" s="359"/>
      <c r="R857" s="358"/>
    </row>
    <row r="858" spans="1:18" ht="15.75" x14ac:dyDescent="0.25">
      <c r="A858" s="355"/>
      <c r="B858" s="371"/>
      <c r="C858" s="360"/>
      <c r="D858" s="358"/>
      <c r="E858" s="356"/>
      <c r="F858" s="360" t="s">
        <v>34</v>
      </c>
      <c r="G858" s="360"/>
      <c r="H858" s="360"/>
      <c r="I858" s="360"/>
      <c r="J858" s="360"/>
      <c r="K858" s="358"/>
      <c r="L858" s="356"/>
      <c r="M858" s="361" t="s">
        <v>34</v>
      </c>
      <c r="N858" s="361"/>
      <c r="O858" s="361"/>
      <c r="P858" s="361"/>
      <c r="Q858" s="361"/>
      <c r="R858" s="358"/>
    </row>
    <row r="859" spans="1:18" ht="17.25" x14ac:dyDescent="0.25">
      <c r="A859" s="355"/>
      <c r="B859" s="331" t="s">
        <v>22</v>
      </c>
      <c r="C859" s="332" t="s">
        <v>23</v>
      </c>
      <c r="D859" s="358"/>
      <c r="E859" s="362"/>
      <c r="F859" s="332" t="s">
        <v>23</v>
      </c>
      <c r="G859" s="363"/>
      <c r="H859" s="363"/>
      <c r="I859" s="363"/>
      <c r="J859" s="363"/>
      <c r="K859" s="358"/>
      <c r="L859" s="362"/>
      <c r="M859" s="334" t="s">
        <v>23</v>
      </c>
      <c r="N859" s="364"/>
      <c r="O859" s="364"/>
      <c r="P859" s="364"/>
      <c r="Q859" s="364"/>
      <c r="R859" s="358"/>
    </row>
    <row r="860" spans="1:18" x14ac:dyDescent="0.25">
      <c r="A860" s="355" t="s">
        <v>891</v>
      </c>
      <c r="B860" s="365" t="s">
        <v>596</v>
      </c>
      <c r="C860" s="366">
        <f t="shared" ref="C860:C868" si="73">IF(F860="-","",IF($C$1=$T$1,(F860*$C$2),IF($C$1=$T$2,(M860*$C$2))))</f>
        <v>0</v>
      </c>
      <c r="D860" s="358"/>
      <c r="E860" s="362"/>
      <c r="F860" s="367">
        <f>'U.S. 2020 Pricing - 05.03.2021'!AA96</f>
        <v>0</v>
      </c>
      <c r="G860" s="368"/>
      <c r="H860" s="368"/>
      <c r="I860" s="368"/>
      <c r="J860" s="368"/>
      <c r="K860" s="358"/>
      <c r="L860" s="362"/>
      <c r="M860" s="369">
        <f>'CAN Price Matrix - 05.03.2021'!AA96</f>
        <v>0</v>
      </c>
      <c r="N860" s="370"/>
      <c r="O860" s="370"/>
      <c r="P860" s="370"/>
      <c r="Q860" s="370"/>
      <c r="R860" s="358"/>
    </row>
    <row r="861" spans="1:18" x14ac:dyDescent="0.25">
      <c r="A861" s="355" t="s">
        <v>892</v>
      </c>
      <c r="B861" s="365" t="s">
        <v>597</v>
      </c>
      <c r="C861" s="366">
        <f t="shared" si="73"/>
        <v>0</v>
      </c>
      <c r="D861" s="358"/>
      <c r="E861" s="362"/>
      <c r="F861" s="367">
        <f>'U.S. 2020 Pricing - 05.03.2021'!AA97</f>
        <v>0</v>
      </c>
      <c r="G861" s="368"/>
      <c r="H861" s="368"/>
      <c r="I861" s="368"/>
      <c r="J861" s="368"/>
      <c r="K861" s="358"/>
      <c r="L861" s="362"/>
      <c r="M861" s="369">
        <f>'CAN Price Matrix - 05.03.2021'!AA97</f>
        <v>0</v>
      </c>
      <c r="N861" s="370"/>
      <c r="O861" s="370"/>
      <c r="P861" s="370"/>
      <c r="Q861" s="370"/>
      <c r="R861" s="358"/>
    </row>
    <row r="862" spans="1:18" x14ac:dyDescent="0.25">
      <c r="A862" s="355" t="s">
        <v>893</v>
      </c>
      <c r="B862" s="365" t="s">
        <v>44</v>
      </c>
      <c r="C862" s="366">
        <f t="shared" si="73"/>
        <v>0</v>
      </c>
      <c r="D862" s="358"/>
      <c r="E862" s="362"/>
      <c r="F862" s="367">
        <f>'U.S. 2020 Pricing - 05.03.2021'!AA98</f>
        <v>0</v>
      </c>
      <c r="G862" s="368"/>
      <c r="H862" s="368"/>
      <c r="I862" s="368"/>
      <c r="J862" s="368"/>
      <c r="K862" s="358"/>
      <c r="L862" s="362"/>
      <c r="M862" s="369">
        <f>'CAN Price Matrix - 05.03.2021'!AA98</f>
        <v>0</v>
      </c>
      <c r="N862" s="370"/>
      <c r="O862" s="370"/>
      <c r="P862" s="370"/>
      <c r="Q862" s="370"/>
      <c r="R862" s="358"/>
    </row>
    <row r="863" spans="1:18" x14ac:dyDescent="0.25">
      <c r="A863" s="355" t="s">
        <v>894</v>
      </c>
      <c r="B863" s="365" t="s">
        <v>12</v>
      </c>
      <c r="C863" s="366">
        <f t="shared" si="73"/>
        <v>0</v>
      </c>
      <c r="D863" s="358"/>
      <c r="E863" s="362"/>
      <c r="F863" s="367">
        <f>'U.S. 2020 Pricing - 05.03.2021'!AA99</f>
        <v>0</v>
      </c>
      <c r="G863" s="368"/>
      <c r="H863" s="368"/>
      <c r="I863" s="368"/>
      <c r="J863" s="368"/>
      <c r="K863" s="358"/>
      <c r="L863" s="362"/>
      <c r="M863" s="369">
        <f>'CAN Price Matrix - 05.03.2021'!AA99</f>
        <v>0</v>
      </c>
      <c r="N863" s="370"/>
      <c r="O863" s="370"/>
      <c r="P863" s="370"/>
      <c r="Q863" s="370"/>
      <c r="R863" s="358"/>
    </row>
    <row r="864" spans="1:18" x14ac:dyDescent="0.25">
      <c r="A864" s="355" t="s">
        <v>895</v>
      </c>
      <c r="B864" s="365" t="s">
        <v>14</v>
      </c>
      <c r="C864" s="366">
        <f t="shared" si="73"/>
        <v>0</v>
      </c>
      <c r="D864" s="358"/>
      <c r="E864" s="362"/>
      <c r="F864" s="367">
        <f>'U.S. 2020 Pricing - 05.03.2021'!AA100</f>
        <v>0</v>
      </c>
      <c r="G864" s="368"/>
      <c r="H864" s="368"/>
      <c r="I864" s="368"/>
      <c r="J864" s="368"/>
      <c r="K864" s="358"/>
      <c r="L864" s="362"/>
      <c r="M864" s="369">
        <f>'CAN Price Matrix - 05.03.2021'!AA100</f>
        <v>0</v>
      </c>
      <c r="N864" s="370"/>
      <c r="O864" s="370"/>
      <c r="P864" s="370"/>
      <c r="Q864" s="370"/>
      <c r="R864" s="358"/>
    </row>
    <row r="865" spans="1:18" x14ac:dyDescent="0.25">
      <c r="A865" s="355" t="s">
        <v>896</v>
      </c>
      <c r="B865" s="365" t="s">
        <v>15</v>
      </c>
      <c r="C865" s="366">
        <f t="shared" si="73"/>
        <v>0</v>
      </c>
      <c r="D865" s="358"/>
      <c r="E865" s="362"/>
      <c r="F865" s="367">
        <f>'U.S. 2020 Pricing - 05.03.2021'!AA101</f>
        <v>0</v>
      </c>
      <c r="G865" s="368"/>
      <c r="H865" s="368"/>
      <c r="I865" s="368"/>
      <c r="J865" s="368"/>
      <c r="K865" s="358"/>
      <c r="L865" s="362"/>
      <c r="M865" s="369">
        <f>'CAN Price Matrix - 05.03.2021'!AA101</f>
        <v>0</v>
      </c>
      <c r="N865" s="370"/>
      <c r="O865" s="370"/>
      <c r="P865" s="370"/>
      <c r="Q865" s="370"/>
      <c r="R865" s="358"/>
    </row>
    <row r="866" spans="1:18" x14ac:dyDescent="0.25">
      <c r="A866" s="355" t="s">
        <v>897</v>
      </c>
      <c r="B866" s="365" t="s">
        <v>16</v>
      </c>
      <c r="C866" s="366">
        <f t="shared" si="73"/>
        <v>0</v>
      </c>
      <c r="D866" s="358"/>
      <c r="E866" s="362"/>
      <c r="F866" s="367">
        <f>'U.S. 2020 Pricing - 05.03.2021'!AA102</f>
        <v>0</v>
      </c>
      <c r="G866" s="368"/>
      <c r="H866" s="368"/>
      <c r="I866" s="368"/>
      <c r="J866" s="368"/>
      <c r="K866" s="358"/>
      <c r="L866" s="362"/>
      <c r="M866" s="369">
        <f>'CAN Price Matrix - 05.03.2021'!AA102</f>
        <v>0</v>
      </c>
      <c r="N866" s="370"/>
      <c r="O866" s="370"/>
      <c r="P866" s="370"/>
      <c r="Q866" s="370"/>
      <c r="R866" s="358"/>
    </row>
    <row r="867" spans="1:18" x14ac:dyDescent="0.25">
      <c r="A867" s="355" t="s">
        <v>898</v>
      </c>
      <c r="B867" s="365" t="s">
        <v>17</v>
      </c>
      <c r="C867" s="366">
        <f t="shared" si="73"/>
        <v>0</v>
      </c>
      <c r="D867" s="358"/>
      <c r="E867" s="362"/>
      <c r="F867" s="367">
        <f>'U.S. 2020 Pricing - 05.03.2021'!AA103</f>
        <v>0</v>
      </c>
      <c r="G867" s="368"/>
      <c r="H867" s="368"/>
      <c r="I867" s="368"/>
      <c r="J867" s="368"/>
      <c r="K867" s="358"/>
      <c r="L867" s="362"/>
      <c r="M867" s="369">
        <f>'CAN Price Matrix - 05.03.2021'!AA103</f>
        <v>0</v>
      </c>
      <c r="N867" s="370"/>
      <c r="O867" s="370"/>
      <c r="P867" s="370"/>
      <c r="Q867" s="370"/>
      <c r="R867" s="358"/>
    </row>
    <row r="868" spans="1:18" x14ac:dyDescent="0.25">
      <c r="A868" s="355" t="s">
        <v>899</v>
      </c>
      <c r="B868" s="365" t="s">
        <v>18</v>
      </c>
      <c r="C868" s="366">
        <f t="shared" si="73"/>
        <v>0</v>
      </c>
      <c r="D868" s="358"/>
      <c r="E868" s="362"/>
      <c r="F868" s="367">
        <f>'U.S. 2020 Pricing - 05.03.2021'!AA104</f>
        <v>0</v>
      </c>
      <c r="G868" s="368"/>
      <c r="H868" s="368"/>
      <c r="I868" s="368"/>
      <c r="J868" s="368"/>
      <c r="K868" s="358"/>
      <c r="L868" s="362"/>
      <c r="M868" s="369">
        <f>'CAN Price Matrix - 05.03.2021'!AA104</f>
        <v>0</v>
      </c>
      <c r="N868" s="370"/>
      <c r="O868" s="370"/>
      <c r="P868" s="370"/>
      <c r="Q868" s="370"/>
      <c r="R868" s="358"/>
    </row>
    <row r="869" spans="1:18" ht="15.75" x14ac:dyDescent="0.25">
      <c r="A869" s="355"/>
      <c r="B869" s="373"/>
      <c r="C869" s="357"/>
      <c r="D869" s="358"/>
      <c r="E869" s="356"/>
      <c r="F869" s="357" t="s">
        <v>591</v>
      </c>
      <c r="G869" s="357"/>
      <c r="H869" s="357"/>
      <c r="I869" s="357"/>
      <c r="J869" s="357" t="s">
        <v>764</v>
      </c>
      <c r="K869" s="358"/>
      <c r="L869" s="356"/>
      <c r="M869" s="359" t="s">
        <v>591</v>
      </c>
      <c r="N869" s="359"/>
      <c r="O869" s="359"/>
      <c r="P869" s="359"/>
      <c r="Q869" s="359" t="s">
        <v>1000</v>
      </c>
      <c r="R869" s="358"/>
    </row>
    <row r="870" spans="1:18" ht="15.75" x14ac:dyDescent="0.25">
      <c r="A870" s="355"/>
      <c r="B870" s="371"/>
      <c r="C870" s="360"/>
      <c r="D870" s="358"/>
      <c r="E870" s="356"/>
      <c r="F870" s="360" t="s">
        <v>34</v>
      </c>
      <c r="G870" s="360"/>
      <c r="H870" s="360"/>
      <c r="I870" s="360"/>
      <c r="J870" s="360" t="s">
        <v>34</v>
      </c>
      <c r="K870" s="358"/>
      <c r="L870" s="356"/>
      <c r="M870" s="361" t="s">
        <v>34</v>
      </c>
      <c r="N870" s="361"/>
      <c r="O870" s="361"/>
      <c r="P870" s="361"/>
      <c r="Q870" s="361" t="s">
        <v>34</v>
      </c>
      <c r="R870" s="358"/>
    </row>
    <row r="871" spans="1:18" ht="17.25" x14ac:dyDescent="0.25">
      <c r="A871" s="355"/>
      <c r="B871" s="331" t="s">
        <v>22</v>
      </c>
      <c r="C871" s="332" t="s">
        <v>23</v>
      </c>
      <c r="D871" s="358"/>
      <c r="E871" s="362"/>
      <c r="F871" s="332" t="s">
        <v>23</v>
      </c>
      <c r="G871" s="363"/>
      <c r="H871" s="363"/>
      <c r="I871" s="363"/>
      <c r="J871" s="332" t="s">
        <v>23</v>
      </c>
      <c r="K871" s="358"/>
      <c r="L871" s="362"/>
      <c r="M871" s="334" t="s">
        <v>23</v>
      </c>
      <c r="N871" s="364"/>
      <c r="O871" s="364"/>
      <c r="P871" s="364"/>
      <c r="Q871" s="334" t="s">
        <v>23</v>
      </c>
      <c r="R871" s="358"/>
    </row>
    <row r="872" spans="1:18" x14ac:dyDescent="0.25">
      <c r="A872" s="355" t="s">
        <v>900</v>
      </c>
      <c r="B872" s="365" t="s">
        <v>596</v>
      </c>
      <c r="C872" s="366">
        <f t="shared" ref="C872:C880" si="74">IF(F872="-","",IF($C$1=$T$1,(F872*$C$2),IF($C$1=$T$2,(M872*$C$2))))</f>
        <v>0</v>
      </c>
      <c r="D872" s="358"/>
      <c r="E872" s="362"/>
      <c r="F872" s="367">
        <f>'U.S. 2020 Pricing - 05.03.2021'!AA114</f>
        <v>0</v>
      </c>
      <c r="G872" s="368"/>
      <c r="H872" s="368"/>
      <c r="I872" s="368"/>
      <c r="J872" s="385" t="s">
        <v>768</v>
      </c>
      <c r="K872" s="358"/>
      <c r="L872" s="362"/>
      <c r="M872" s="369">
        <f>'CAN Price Matrix - 05.03.2021'!AA114</f>
        <v>0</v>
      </c>
      <c r="N872" s="370"/>
      <c r="O872" s="370"/>
      <c r="P872" s="370"/>
      <c r="Q872" s="385" t="s">
        <v>768</v>
      </c>
      <c r="R872" s="358"/>
    </row>
    <row r="873" spans="1:18" x14ac:dyDescent="0.25">
      <c r="A873" s="355" t="s">
        <v>901</v>
      </c>
      <c r="B873" s="365" t="s">
        <v>597</v>
      </c>
      <c r="C873" s="366">
        <f t="shared" si="74"/>
        <v>63.64</v>
      </c>
      <c r="D873" s="358"/>
      <c r="E873" s="362"/>
      <c r="F873" s="367">
        <f>'U.S. 2020 Pricing - 05.03.2021'!AA115</f>
        <v>63.64</v>
      </c>
      <c r="G873" s="368"/>
      <c r="H873" s="368"/>
      <c r="I873" s="368"/>
      <c r="J873" s="385" t="s">
        <v>768</v>
      </c>
      <c r="K873" s="358"/>
      <c r="L873" s="362"/>
      <c r="M873" s="369">
        <f>'CAN Price Matrix - 05.03.2021'!AA115</f>
        <v>85.55</v>
      </c>
      <c r="N873" s="370"/>
      <c r="O873" s="370"/>
      <c r="P873" s="370"/>
      <c r="Q873" s="385" t="s">
        <v>768</v>
      </c>
      <c r="R873" s="358"/>
    </row>
    <row r="874" spans="1:18" x14ac:dyDescent="0.25">
      <c r="A874" s="355" t="s">
        <v>902</v>
      </c>
      <c r="B874" s="365" t="s">
        <v>44</v>
      </c>
      <c r="C874" s="366">
        <f t="shared" si="74"/>
        <v>37.43</v>
      </c>
      <c r="D874" s="358"/>
      <c r="E874" s="362"/>
      <c r="F874" s="367">
        <f>'U.S. 2020 Pricing - 05.03.2021'!AA116</f>
        <v>37.43</v>
      </c>
      <c r="G874" s="368"/>
      <c r="H874" s="368"/>
      <c r="I874" s="368"/>
      <c r="J874" s="385" t="s">
        <v>768</v>
      </c>
      <c r="K874" s="358"/>
      <c r="L874" s="362"/>
      <c r="M874" s="369">
        <f>'CAN Price Matrix - 05.03.2021'!AA116</f>
        <v>48.88</v>
      </c>
      <c r="N874" s="370"/>
      <c r="O874" s="370"/>
      <c r="P874" s="370"/>
      <c r="Q874" s="385" t="s">
        <v>768</v>
      </c>
      <c r="R874" s="358"/>
    </row>
    <row r="875" spans="1:18" x14ac:dyDescent="0.25">
      <c r="A875" s="355" t="s">
        <v>903</v>
      </c>
      <c r="B875" s="365" t="s">
        <v>12</v>
      </c>
      <c r="C875" s="366">
        <f t="shared" si="74"/>
        <v>32.06</v>
      </c>
      <c r="D875" s="358"/>
      <c r="E875" s="362"/>
      <c r="F875" s="367">
        <f>'U.S. 2020 Pricing - 05.03.2021'!AA117</f>
        <v>32.06</v>
      </c>
      <c r="G875" s="368"/>
      <c r="H875" s="368"/>
      <c r="I875" s="368"/>
      <c r="J875" s="385" t="s">
        <v>768</v>
      </c>
      <c r="K875" s="358"/>
      <c r="L875" s="362"/>
      <c r="M875" s="369">
        <f>'CAN Price Matrix - 05.03.2021'!AA117</f>
        <v>43.1</v>
      </c>
      <c r="N875" s="370"/>
      <c r="O875" s="370"/>
      <c r="P875" s="370"/>
      <c r="Q875" s="385" t="s">
        <v>768</v>
      </c>
      <c r="R875" s="358"/>
    </row>
    <row r="876" spans="1:18" x14ac:dyDescent="0.25">
      <c r="A876" s="355" t="s">
        <v>904</v>
      </c>
      <c r="B876" s="365" t="s">
        <v>14</v>
      </c>
      <c r="C876" s="366">
        <f t="shared" si="74"/>
        <v>31.88</v>
      </c>
      <c r="D876" s="358"/>
      <c r="E876" s="362"/>
      <c r="F876" s="367">
        <f>'U.S. 2020 Pricing - 05.03.2021'!AA118</f>
        <v>31.88</v>
      </c>
      <c r="G876" s="368"/>
      <c r="H876" s="368"/>
      <c r="I876" s="368"/>
      <c r="J876" s="385" t="s">
        <v>768</v>
      </c>
      <c r="K876" s="358"/>
      <c r="L876" s="362"/>
      <c r="M876" s="369">
        <f>'CAN Price Matrix - 05.03.2021'!AA118</f>
        <v>42.85</v>
      </c>
      <c r="N876" s="370"/>
      <c r="O876" s="370"/>
      <c r="P876" s="370"/>
      <c r="Q876" s="385" t="s">
        <v>768</v>
      </c>
      <c r="R876" s="358"/>
    </row>
    <row r="877" spans="1:18" x14ac:dyDescent="0.25">
      <c r="A877" s="355" t="s">
        <v>905</v>
      </c>
      <c r="B877" s="365" t="s">
        <v>15</v>
      </c>
      <c r="C877" s="366">
        <f t="shared" si="74"/>
        <v>30.6</v>
      </c>
      <c r="D877" s="358"/>
      <c r="E877" s="362"/>
      <c r="F877" s="367">
        <f>'U.S. 2020 Pricing - 05.03.2021'!AA119</f>
        <v>30.6</v>
      </c>
      <c r="G877" s="368"/>
      <c r="H877" s="368"/>
      <c r="I877" s="368"/>
      <c r="J877" s="385" t="s">
        <v>768</v>
      </c>
      <c r="K877" s="358"/>
      <c r="L877" s="362"/>
      <c r="M877" s="369">
        <f>'CAN Price Matrix - 05.03.2021'!AA119</f>
        <v>41.12</v>
      </c>
      <c r="N877" s="370"/>
      <c r="O877" s="370"/>
      <c r="P877" s="370"/>
      <c r="Q877" s="385" t="s">
        <v>768</v>
      </c>
      <c r="R877" s="358"/>
    </row>
    <row r="878" spans="1:18" x14ac:dyDescent="0.25">
      <c r="A878" s="355" t="s">
        <v>906</v>
      </c>
      <c r="B878" s="365" t="s">
        <v>16</v>
      </c>
      <c r="C878" s="366">
        <f t="shared" si="74"/>
        <v>29.29</v>
      </c>
      <c r="D878" s="358"/>
      <c r="E878" s="362"/>
      <c r="F878" s="367">
        <f>'U.S. 2020 Pricing - 05.03.2021'!AA120</f>
        <v>29.29</v>
      </c>
      <c r="G878" s="368"/>
      <c r="H878" s="368"/>
      <c r="I878" s="368"/>
      <c r="J878" s="385" t="s">
        <v>768</v>
      </c>
      <c r="K878" s="358"/>
      <c r="L878" s="362"/>
      <c r="M878" s="369">
        <f>'CAN Price Matrix - 05.03.2021'!AA120</f>
        <v>39.380000000000003</v>
      </c>
      <c r="N878" s="370"/>
      <c r="O878" s="370"/>
      <c r="P878" s="370"/>
      <c r="Q878" s="385" t="s">
        <v>768</v>
      </c>
      <c r="R878" s="358"/>
    </row>
    <row r="879" spans="1:18" x14ac:dyDescent="0.25">
      <c r="A879" s="355" t="s">
        <v>907</v>
      </c>
      <c r="B879" s="365" t="s">
        <v>17</v>
      </c>
      <c r="C879" s="366">
        <f t="shared" si="74"/>
        <v>27.81</v>
      </c>
      <c r="D879" s="358"/>
      <c r="E879" s="362"/>
      <c r="F879" s="367">
        <f>'U.S. 2020 Pricing - 05.03.2021'!AA121</f>
        <v>27.81</v>
      </c>
      <c r="G879" s="368"/>
      <c r="H879" s="368"/>
      <c r="I879" s="368"/>
      <c r="J879" s="385" t="s">
        <v>768</v>
      </c>
      <c r="K879" s="358"/>
      <c r="L879" s="362"/>
      <c r="M879" s="369">
        <f>'CAN Price Matrix - 05.03.2021'!AA121</f>
        <v>37.369999999999997</v>
      </c>
      <c r="N879" s="370"/>
      <c r="O879" s="370"/>
      <c r="P879" s="370"/>
      <c r="Q879" s="385" t="s">
        <v>768</v>
      </c>
      <c r="R879" s="358"/>
    </row>
    <row r="880" spans="1:18" x14ac:dyDescent="0.25">
      <c r="A880" s="355" t="s">
        <v>908</v>
      </c>
      <c r="B880" s="365" t="s">
        <v>18</v>
      </c>
      <c r="C880" s="366">
        <f t="shared" si="74"/>
        <v>25.62</v>
      </c>
      <c r="D880" s="358"/>
      <c r="E880" s="362"/>
      <c r="F880" s="367">
        <f>'U.S. 2020 Pricing - 05.03.2021'!AA122</f>
        <v>25.62</v>
      </c>
      <c r="G880" s="368"/>
      <c r="H880" s="368"/>
      <c r="I880" s="368"/>
      <c r="J880" s="385" t="s">
        <v>768</v>
      </c>
      <c r="K880" s="358"/>
      <c r="L880" s="362"/>
      <c r="M880" s="369">
        <f>'CAN Price Matrix - 05.03.2021'!AA122</f>
        <v>34.36</v>
      </c>
      <c r="N880" s="370"/>
      <c r="O880" s="370"/>
      <c r="P880" s="370"/>
      <c r="Q880" s="385" t="s">
        <v>768</v>
      </c>
      <c r="R880" s="358"/>
    </row>
    <row r="881" spans="1:18" ht="17.25" x14ac:dyDescent="0.25">
      <c r="A881" s="355"/>
      <c r="B881" s="331" t="s">
        <v>22</v>
      </c>
      <c r="C881" s="332" t="s">
        <v>23</v>
      </c>
      <c r="D881" s="358"/>
      <c r="E881" s="362"/>
      <c r="F881" s="362"/>
      <c r="G881" s="362"/>
      <c r="H881" s="362"/>
      <c r="I881" s="362"/>
      <c r="J881" s="363"/>
      <c r="K881" s="358"/>
      <c r="L881" s="362"/>
      <c r="M881" s="372"/>
      <c r="N881" s="372"/>
      <c r="O881" s="372"/>
      <c r="P881" s="372"/>
      <c r="Q881" s="364"/>
      <c r="R881" s="358"/>
    </row>
    <row r="882" spans="1:18" x14ac:dyDescent="0.25">
      <c r="A882" s="355" t="s">
        <v>909</v>
      </c>
      <c r="B882" s="365" t="s">
        <v>596</v>
      </c>
      <c r="C882" s="385" t="s">
        <v>768</v>
      </c>
      <c r="D882" s="358"/>
      <c r="E882" s="362"/>
      <c r="F882" s="362"/>
      <c r="G882" s="362"/>
      <c r="H882" s="362"/>
      <c r="I882" s="362"/>
      <c r="J882" s="368"/>
      <c r="K882" s="358"/>
      <c r="L882" s="362"/>
      <c r="M882" s="372"/>
      <c r="N882" s="372"/>
      <c r="O882" s="372"/>
      <c r="P882" s="372"/>
      <c r="Q882" s="370"/>
      <c r="R882" s="358"/>
    </row>
    <row r="883" spans="1:18" x14ac:dyDescent="0.25">
      <c r="A883" s="355" t="s">
        <v>910</v>
      </c>
      <c r="B883" s="365" t="s">
        <v>597</v>
      </c>
      <c r="C883" s="385" t="s">
        <v>768</v>
      </c>
      <c r="D883" s="358"/>
      <c r="E883" s="362"/>
      <c r="F883" s="362"/>
      <c r="G883" s="362"/>
      <c r="H883" s="362"/>
      <c r="I883" s="362"/>
      <c r="J883" s="368"/>
      <c r="K883" s="358"/>
      <c r="L883" s="362"/>
      <c r="M883" s="372"/>
      <c r="N883" s="372"/>
      <c r="O883" s="372"/>
      <c r="P883" s="372"/>
      <c r="Q883" s="370"/>
      <c r="R883" s="358"/>
    </row>
    <row r="884" spans="1:18" x14ac:dyDescent="0.25">
      <c r="A884" s="355" t="s">
        <v>911</v>
      </c>
      <c r="B884" s="365" t="s">
        <v>44</v>
      </c>
      <c r="C884" s="385" t="s">
        <v>768</v>
      </c>
      <c r="D884" s="358"/>
      <c r="E884" s="362"/>
      <c r="F884" s="362"/>
      <c r="G884" s="362"/>
      <c r="H884" s="362"/>
      <c r="I884" s="362"/>
      <c r="J884" s="368"/>
      <c r="K884" s="358"/>
      <c r="L884" s="362"/>
      <c r="M884" s="372"/>
      <c r="N884" s="372"/>
      <c r="O884" s="372"/>
      <c r="P884" s="372"/>
      <c r="Q884" s="370"/>
      <c r="R884" s="358"/>
    </row>
    <row r="885" spans="1:18" x14ac:dyDescent="0.25">
      <c r="A885" s="355" t="s">
        <v>912</v>
      </c>
      <c r="B885" s="365" t="s">
        <v>12</v>
      </c>
      <c r="C885" s="385" t="s">
        <v>768</v>
      </c>
      <c r="D885" s="358"/>
      <c r="E885" s="362"/>
      <c r="F885" s="362"/>
      <c r="G885" s="362"/>
      <c r="H885" s="362"/>
      <c r="I885" s="362"/>
      <c r="J885" s="368"/>
      <c r="K885" s="358"/>
      <c r="L885" s="362"/>
      <c r="M885" s="372"/>
      <c r="N885" s="372"/>
      <c r="O885" s="372"/>
      <c r="P885" s="372"/>
      <c r="Q885" s="370"/>
      <c r="R885" s="358"/>
    </row>
    <row r="886" spans="1:18" x14ac:dyDescent="0.25">
      <c r="A886" s="355" t="s">
        <v>913</v>
      </c>
      <c r="B886" s="365" t="s">
        <v>14</v>
      </c>
      <c r="C886" s="385" t="s">
        <v>768</v>
      </c>
      <c r="D886" s="358"/>
      <c r="E886" s="362"/>
      <c r="F886" s="362"/>
      <c r="G886" s="362"/>
      <c r="H886" s="362"/>
      <c r="I886" s="362"/>
      <c r="J886" s="368"/>
      <c r="K886" s="358"/>
      <c r="L886" s="362"/>
      <c r="M886" s="372"/>
      <c r="N886" s="372"/>
      <c r="O886" s="372"/>
      <c r="P886" s="372"/>
      <c r="Q886" s="370"/>
      <c r="R886" s="358"/>
    </row>
    <row r="887" spans="1:18" x14ac:dyDescent="0.25">
      <c r="A887" s="355" t="s">
        <v>914</v>
      </c>
      <c r="B887" s="365" t="s">
        <v>15</v>
      </c>
      <c r="C887" s="385" t="s">
        <v>768</v>
      </c>
      <c r="D887" s="358"/>
      <c r="E887" s="362"/>
      <c r="F887" s="362"/>
      <c r="G887" s="362"/>
      <c r="H887" s="362"/>
      <c r="I887" s="362"/>
      <c r="J887" s="368"/>
      <c r="K887" s="358"/>
      <c r="L887" s="362"/>
      <c r="M887" s="372"/>
      <c r="N887" s="372"/>
      <c r="O887" s="372"/>
      <c r="P887" s="372"/>
      <c r="Q887" s="370"/>
      <c r="R887" s="358"/>
    </row>
    <row r="888" spans="1:18" x14ac:dyDescent="0.25">
      <c r="A888" s="355" t="s">
        <v>915</v>
      </c>
      <c r="B888" s="365" t="s">
        <v>16</v>
      </c>
      <c r="C888" s="385" t="s">
        <v>768</v>
      </c>
      <c r="D888" s="358"/>
      <c r="E888" s="362"/>
      <c r="F888" s="362"/>
      <c r="G888" s="362"/>
      <c r="H888" s="362"/>
      <c r="I888" s="362"/>
      <c r="J888" s="368"/>
      <c r="K888" s="358"/>
      <c r="L888" s="362"/>
      <c r="M888" s="372"/>
      <c r="N888" s="372"/>
      <c r="O888" s="372"/>
      <c r="P888" s="372"/>
      <c r="Q888" s="370"/>
      <c r="R888" s="358"/>
    </row>
    <row r="889" spans="1:18" x14ac:dyDescent="0.25">
      <c r="A889" s="355" t="s">
        <v>916</v>
      </c>
      <c r="B889" s="365" t="s">
        <v>17</v>
      </c>
      <c r="C889" s="385" t="s">
        <v>768</v>
      </c>
      <c r="D889" s="358"/>
      <c r="E889" s="362"/>
      <c r="F889" s="362"/>
      <c r="G889" s="362"/>
      <c r="H889" s="362"/>
      <c r="I889" s="362"/>
      <c r="J889" s="368"/>
      <c r="K889" s="358"/>
      <c r="L889" s="362"/>
      <c r="M889" s="372"/>
      <c r="N889" s="372"/>
      <c r="O889" s="372"/>
      <c r="P889" s="372"/>
      <c r="Q889" s="370"/>
      <c r="R889" s="358"/>
    </row>
    <row r="890" spans="1:18" x14ac:dyDescent="0.25">
      <c r="A890" s="355" t="s">
        <v>917</v>
      </c>
      <c r="B890" s="365" t="s">
        <v>18</v>
      </c>
      <c r="C890" s="385" t="s">
        <v>768</v>
      </c>
      <c r="D890" s="358"/>
      <c r="E890" s="362"/>
      <c r="F890" s="362"/>
      <c r="G890" s="362"/>
      <c r="H890" s="362"/>
      <c r="I890" s="362"/>
      <c r="J890" s="368"/>
      <c r="K890" s="358"/>
      <c r="L890" s="362"/>
      <c r="M890" s="372"/>
      <c r="N890" s="372"/>
      <c r="O890" s="372"/>
      <c r="P890" s="372"/>
      <c r="Q890" s="370"/>
      <c r="R890" s="358"/>
    </row>
    <row r="891" spans="1:18" ht="15.75" thickBot="1" x14ac:dyDescent="0.3">
      <c r="A891" s="374"/>
      <c r="B891" s="375"/>
      <c r="C891" s="375"/>
      <c r="D891" s="376"/>
      <c r="E891" s="375"/>
      <c r="F891" s="375"/>
      <c r="G891" s="375"/>
      <c r="H891" s="375"/>
      <c r="I891" s="375"/>
      <c r="J891" s="375"/>
      <c r="K891" s="376"/>
      <c r="L891" s="375"/>
      <c r="M891" s="377"/>
      <c r="N891" s="377"/>
      <c r="O891" s="377"/>
      <c r="P891" s="377"/>
      <c r="Q891" s="377"/>
      <c r="R891" s="376"/>
    </row>
    <row r="893" spans="1:18" ht="36.75" thickBot="1" x14ac:dyDescent="0.3">
      <c r="A893" s="405" t="s">
        <v>1016</v>
      </c>
      <c r="B893" s="405"/>
      <c r="C893" s="405"/>
      <c r="D893" s="405"/>
      <c r="E893" s="405"/>
      <c r="F893" s="405"/>
      <c r="G893" s="405"/>
      <c r="H893" s="405"/>
      <c r="I893" s="405"/>
      <c r="J893" s="405"/>
      <c r="K893" s="405"/>
      <c r="L893" s="405"/>
      <c r="M893" s="406"/>
      <c r="N893" s="406"/>
      <c r="O893" s="406"/>
      <c r="P893" s="406"/>
      <c r="Q893" s="406"/>
      <c r="R893" s="405"/>
    </row>
    <row r="894" spans="1:18" ht="18.75" x14ac:dyDescent="0.3">
      <c r="A894" s="317" t="s">
        <v>587</v>
      </c>
      <c r="B894" s="318"/>
      <c r="C894" s="318"/>
      <c r="D894" s="319"/>
      <c r="E894" s="318"/>
      <c r="F894" s="318"/>
      <c r="G894" s="318"/>
      <c r="H894" s="318"/>
      <c r="I894" s="318"/>
      <c r="J894" s="318"/>
      <c r="K894" s="319"/>
      <c r="L894" s="318"/>
      <c r="M894" s="320"/>
      <c r="N894" s="320"/>
      <c r="O894" s="320"/>
      <c r="P894" s="320"/>
      <c r="Q894" s="320"/>
      <c r="R894" s="319"/>
    </row>
    <row r="895" spans="1:18" ht="15.75" x14ac:dyDescent="0.25">
      <c r="A895" s="322"/>
      <c r="B895" s="323"/>
      <c r="C895" s="324"/>
      <c r="D895" s="325"/>
      <c r="E895" s="326"/>
      <c r="F895" s="324" t="s">
        <v>594</v>
      </c>
      <c r="G895" s="324"/>
      <c r="H895" s="324"/>
      <c r="I895" s="324"/>
      <c r="J895" s="324"/>
      <c r="K895" s="325"/>
      <c r="L895" s="326"/>
      <c r="M895" s="327" t="s">
        <v>594</v>
      </c>
      <c r="N895" s="327"/>
      <c r="O895" s="327"/>
      <c r="P895" s="327"/>
      <c r="Q895" s="327"/>
      <c r="R895" s="325"/>
    </row>
    <row r="896" spans="1:18" ht="15.75" x14ac:dyDescent="0.25">
      <c r="A896" s="322"/>
      <c r="B896" s="328"/>
      <c r="C896" s="329"/>
      <c r="D896" s="325"/>
      <c r="E896" s="326"/>
      <c r="F896" s="329" t="s">
        <v>34</v>
      </c>
      <c r="G896" s="329"/>
      <c r="H896" s="329"/>
      <c r="I896" s="329"/>
      <c r="J896" s="329"/>
      <c r="K896" s="325"/>
      <c r="L896" s="326"/>
      <c r="M896" s="330" t="s">
        <v>34</v>
      </c>
      <c r="N896" s="330"/>
      <c r="O896" s="330"/>
      <c r="P896" s="330"/>
      <c r="Q896" s="330"/>
      <c r="R896" s="325"/>
    </row>
    <row r="897" spans="1:18" ht="17.25" x14ac:dyDescent="0.25">
      <c r="A897" s="322"/>
      <c r="B897" s="331" t="s">
        <v>22</v>
      </c>
      <c r="C897" s="332" t="s">
        <v>23</v>
      </c>
      <c r="D897" s="325"/>
      <c r="E897" s="323"/>
      <c r="F897" s="332" t="s">
        <v>23</v>
      </c>
      <c r="G897" s="333"/>
      <c r="H897" s="333"/>
      <c r="I897" s="333"/>
      <c r="J897" s="333"/>
      <c r="K897" s="325"/>
      <c r="L897" s="323"/>
      <c r="M897" s="334" t="s">
        <v>23</v>
      </c>
      <c r="N897" s="335"/>
      <c r="O897" s="335"/>
      <c r="P897" s="335"/>
      <c r="Q897" s="335"/>
      <c r="R897" s="325"/>
    </row>
    <row r="898" spans="1:18" x14ac:dyDescent="0.25">
      <c r="A898" s="322" t="s">
        <v>1152</v>
      </c>
      <c r="B898" s="336" t="s">
        <v>596</v>
      </c>
      <c r="C898" s="337">
        <f t="shared" ref="C898:C906" si="75">IF(F898="-","",IF($C$1=$T$1,(F898*$C$2),IF($C$1=$T$2,(M898*$C$2))))</f>
        <v>97.11</v>
      </c>
      <c r="D898" s="325"/>
      <c r="E898" s="323"/>
      <c r="F898" s="338">
        <f>'U.S. 2020 Pricing - 05.03.2021'!E6</f>
        <v>97.11</v>
      </c>
      <c r="G898" s="339"/>
      <c r="H898" s="339"/>
      <c r="I898" s="339"/>
      <c r="J898" s="339"/>
      <c r="K898" s="325"/>
      <c r="L898" s="323"/>
      <c r="M898" s="340">
        <f>'CAN Price Matrix - 05.03.2021'!E6</f>
        <v>130.53</v>
      </c>
      <c r="N898" s="341"/>
      <c r="O898" s="341"/>
      <c r="P898" s="341"/>
      <c r="Q898" s="341"/>
      <c r="R898" s="325"/>
    </row>
    <row r="899" spans="1:18" x14ac:dyDescent="0.25">
      <c r="A899" s="322" t="s">
        <v>1153</v>
      </c>
      <c r="B899" s="336" t="s">
        <v>597</v>
      </c>
      <c r="C899" s="337">
        <f t="shared" si="75"/>
        <v>48.56</v>
      </c>
      <c r="D899" s="325"/>
      <c r="E899" s="323"/>
      <c r="F899" s="338">
        <f>'U.S. 2020 Pricing - 05.03.2021'!E7</f>
        <v>48.56</v>
      </c>
      <c r="G899" s="339"/>
      <c r="H899" s="339"/>
      <c r="I899" s="339"/>
      <c r="J899" s="339"/>
      <c r="K899" s="325"/>
      <c r="L899" s="323"/>
      <c r="M899" s="340">
        <f>'CAN Price Matrix - 05.03.2021'!E7</f>
        <v>65.27</v>
      </c>
      <c r="N899" s="341"/>
      <c r="O899" s="341"/>
      <c r="P899" s="341"/>
      <c r="Q899" s="341"/>
      <c r="R899" s="325"/>
    </row>
    <row r="900" spans="1:18" x14ac:dyDescent="0.25">
      <c r="A900" s="322" t="s">
        <v>1154</v>
      </c>
      <c r="B900" s="336" t="s">
        <v>44</v>
      </c>
      <c r="C900" s="337">
        <f t="shared" si="75"/>
        <v>27.57</v>
      </c>
      <c r="D900" s="325"/>
      <c r="E900" s="323"/>
      <c r="F900" s="338">
        <f>'U.S. 2020 Pricing - 05.03.2021'!E8</f>
        <v>27.57</v>
      </c>
      <c r="G900" s="339"/>
      <c r="H900" s="339"/>
      <c r="I900" s="339"/>
      <c r="J900" s="339"/>
      <c r="K900" s="325"/>
      <c r="L900" s="323"/>
      <c r="M900" s="340">
        <f>'CAN Price Matrix - 05.03.2021'!E8</f>
        <v>37.07</v>
      </c>
      <c r="N900" s="341"/>
      <c r="O900" s="341"/>
      <c r="P900" s="341"/>
      <c r="Q900" s="341"/>
      <c r="R900" s="325"/>
    </row>
    <row r="901" spans="1:18" x14ac:dyDescent="0.25">
      <c r="A901" s="322" t="s">
        <v>1155</v>
      </c>
      <c r="B901" s="336" t="s">
        <v>12</v>
      </c>
      <c r="C901" s="337">
        <f t="shared" si="75"/>
        <v>22.36</v>
      </c>
      <c r="D901" s="325"/>
      <c r="E901" s="323"/>
      <c r="F901" s="338">
        <f>'U.S. 2020 Pricing - 05.03.2021'!E9</f>
        <v>22.36</v>
      </c>
      <c r="G901" s="339"/>
      <c r="H901" s="339"/>
      <c r="I901" s="339"/>
      <c r="J901" s="339"/>
      <c r="K901" s="325"/>
      <c r="L901" s="323"/>
      <c r="M901" s="340">
        <f>'CAN Price Matrix - 05.03.2021'!E9</f>
        <v>30.07</v>
      </c>
      <c r="N901" s="341"/>
      <c r="O901" s="341"/>
      <c r="P901" s="341"/>
      <c r="Q901" s="341"/>
      <c r="R901" s="325"/>
    </row>
    <row r="902" spans="1:18" x14ac:dyDescent="0.25">
      <c r="A902" s="322" t="s">
        <v>1156</v>
      </c>
      <c r="B902" s="336" t="s">
        <v>14</v>
      </c>
      <c r="C902" s="337">
        <f t="shared" si="75"/>
        <v>22.25</v>
      </c>
      <c r="D902" s="325"/>
      <c r="E902" s="323"/>
      <c r="F902" s="338">
        <f>'U.S. 2020 Pricing - 05.03.2021'!E10</f>
        <v>22.25</v>
      </c>
      <c r="G902" s="339"/>
      <c r="H902" s="339"/>
      <c r="I902" s="339"/>
      <c r="J902" s="339"/>
      <c r="K902" s="325"/>
      <c r="L902" s="323"/>
      <c r="M902" s="340">
        <f>'CAN Price Matrix - 05.03.2021'!E10</f>
        <v>29.91</v>
      </c>
      <c r="N902" s="341"/>
      <c r="O902" s="341"/>
      <c r="P902" s="341"/>
      <c r="Q902" s="341"/>
      <c r="R902" s="325"/>
    </row>
    <row r="903" spans="1:18" x14ac:dyDescent="0.25">
      <c r="A903" s="322" t="s">
        <v>1157</v>
      </c>
      <c r="B903" s="336" t="s">
        <v>15</v>
      </c>
      <c r="C903" s="337">
        <f t="shared" si="75"/>
        <v>20.98</v>
      </c>
      <c r="D903" s="325"/>
      <c r="E903" s="323"/>
      <c r="F903" s="338">
        <f>'U.S. 2020 Pricing - 05.03.2021'!E11</f>
        <v>20.98</v>
      </c>
      <c r="G903" s="339"/>
      <c r="H903" s="339"/>
      <c r="I903" s="339"/>
      <c r="J903" s="339"/>
      <c r="K903" s="325"/>
      <c r="L903" s="323"/>
      <c r="M903" s="340">
        <f>'CAN Price Matrix - 05.03.2021'!E11</f>
        <v>28.2</v>
      </c>
      <c r="N903" s="341"/>
      <c r="O903" s="341"/>
      <c r="P903" s="341"/>
      <c r="Q903" s="341"/>
      <c r="R903" s="325"/>
    </row>
    <row r="904" spans="1:18" x14ac:dyDescent="0.25">
      <c r="A904" s="322" t="s">
        <v>1158</v>
      </c>
      <c r="B904" s="336" t="s">
        <v>16</v>
      </c>
      <c r="C904" s="337">
        <f t="shared" si="75"/>
        <v>19.78</v>
      </c>
      <c r="D904" s="325"/>
      <c r="E904" s="323"/>
      <c r="F904" s="338">
        <f>'U.S. 2020 Pricing - 05.03.2021'!E12</f>
        <v>19.78</v>
      </c>
      <c r="G904" s="339"/>
      <c r="H904" s="339"/>
      <c r="I904" s="339"/>
      <c r="J904" s="339"/>
      <c r="K904" s="325"/>
      <c r="L904" s="323"/>
      <c r="M904" s="340">
        <f>'CAN Price Matrix - 05.03.2021'!E12</f>
        <v>26.59</v>
      </c>
      <c r="N904" s="341"/>
      <c r="O904" s="341"/>
      <c r="P904" s="341"/>
      <c r="Q904" s="341"/>
      <c r="R904" s="325"/>
    </row>
    <row r="905" spans="1:18" x14ac:dyDescent="0.25">
      <c r="A905" s="322" t="s">
        <v>1159</v>
      </c>
      <c r="B905" s="336" t="s">
        <v>17</v>
      </c>
      <c r="C905" s="337">
        <f t="shared" si="75"/>
        <v>18.510000000000002</v>
      </c>
      <c r="D905" s="325"/>
      <c r="E905" s="323"/>
      <c r="F905" s="338">
        <f>'U.S. 2020 Pricing - 05.03.2021'!E13</f>
        <v>18.510000000000002</v>
      </c>
      <c r="G905" s="339"/>
      <c r="H905" s="339"/>
      <c r="I905" s="339"/>
      <c r="J905" s="339"/>
      <c r="K905" s="325"/>
      <c r="L905" s="323"/>
      <c r="M905" s="340">
        <f>'CAN Price Matrix - 05.03.2021'!E13</f>
        <v>24.89</v>
      </c>
      <c r="N905" s="341"/>
      <c r="O905" s="341"/>
      <c r="P905" s="341"/>
      <c r="Q905" s="341"/>
      <c r="R905" s="325"/>
    </row>
    <row r="906" spans="1:18" x14ac:dyDescent="0.25">
      <c r="A906" s="322" t="s">
        <v>1160</v>
      </c>
      <c r="B906" s="336" t="s">
        <v>18</v>
      </c>
      <c r="C906" s="337">
        <f t="shared" si="75"/>
        <v>0</v>
      </c>
      <c r="D906" s="325"/>
      <c r="E906" s="323"/>
      <c r="F906" s="338">
        <f>'U.S. 2020 Pricing - 05.03.2021'!E14</f>
        <v>0</v>
      </c>
      <c r="G906" s="339"/>
      <c r="H906" s="339"/>
      <c r="I906" s="339"/>
      <c r="J906" s="339"/>
      <c r="K906" s="325"/>
      <c r="L906" s="323"/>
      <c r="M906" s="340">
        <f>'CAN Price Matrix - 05.03.2021'!E14</f>
        <v>0</v>
      </c>
      <c r="N906" s="341"/>
      <c r="O906" s="341"/>
      <c r="P906" s="341"/>
      <c r="Q906" s="341"/>
      <c r="R906" s="325"/>
    </row>
    <row r="907" spans="1:18" ht="15.75" x14ac:dyDescent="0.25">
      <c r="A907" s="322"/>
      <c r="B907" s="323"/>
      <c r="C907" s="324"/>
      <c r="D907" s="325"/>
      <c r="E907" s="326"/>
      <c r="F907" s="324" t="s">
        <v>588</v>
      </c>
      <c r="G907" s="324"/>
      <c r="H907" s="324"/>
      <c r="I907" s="324"/>
      <c r="J907" s="324" t="s">
        <v>765</v>
      </c>
      <c r="K907" s="325"/>
      <c r="L907" s="326"/>
      <c r="M907" s="327" t="s">
        <v>588</v>
      </c>
      <c r="N907" s="327"/>
      <c r="O907" s="327"/>
      <c r="P907" s="327"/>
      <c r="Q907" s="327" t="s">
        <v>994</v>
      </c>
      <c r="R907" s="325"/>
    </row>
    <row r="908" spans="1:18" ht="15.75" x14ac:dyDescent="0.25">
      <c r="A908" s="322"/>
      <c r="B908" s="328"/>
      <c r="C908" s="329"/>
      <c r="D908" s="325"/>
      <c r="E908" s="326"/>
      <c r="F908" s="329" t="s">
        <v>34</v>
      </c>
      <c r="G908" s="329"/>
      <c r="H908" s="329"/>
      <c r="I908" s="329"/>
      <c r="J908" s="329" t="s">
        <v>34</v>
      </c>
      <c r="K908" s="325"/>
      <c r="L908" s="326"/>
      <c r="M908" s="330" t="s">
        <v>34</v>
      </c>
      <c r="N908" s="330"/>
      <c r="O908" s="330"/>
      <c r="P908" s="330"/>
      <c r="Q908" s="330" t="s">
        <v>34</v>
      </c>
      <c r="R908" s="325"/>
    </row>
    <row r="909" spans="1:18" ht="17.25" x14ac:dyDescent="0.25">
      <c r="A909" s="322"/>
      <c r="B909" s="331" t="s">
        <v>22</v>
      </c>
      <c r="C909" s="332" t="s">
        <v>23</v>
      </c>
      <c r="D909" s="325"/>
      <c r="E909" s="323"/>
      <c r="F909" s="332" t="s">
        <v>23</v>
      </c>
      <c r="G909" s="333"/>
      <c r="H909" s="333"/>
      <c r="I909" s="333"/>
      <c r="J909" s="332" t="s">
        <v>23</v>
      </c>
      <c r="K909" s="325"/>
      <c r="L909" s="323"/>
      <c r="M909" s="334" t="s">
        <v>23</v>
      </c>
      <c r="N909" s="335"/>
      <c r="O909" s="335"/>
      <c r="P909" s="335"/>
      <c r="Q909" s="334" t="s">
        <v>23</v>
      </c>
      <c r="R909" s="325"/>
    </row>
    <row r="910" spans="1:18" x14ac:dyDescent="0.25">
      <c r="A910" s="322" t="s">
        <v>1161</v>
      </c>
      <c r="B910" s="336" t="s">
        <v>596</v>
      </c>
      <c r="C910" s="337">
        <f t="shared" ref="C910:C918" si="76">IF(F910="-","",IF($C$1=$T$1,(F910*$C$2),IF($C$1=$T$2,(M910*$C$2))))</f>
        <v>108.03</v>
      </c>
      <c r="D910" s="325"/>
      <c r="E910" s="323"/>
      <c r="F910" s="338">
        <f>'U.S. 2020 Pricing - 05.03.2021'!E24</f>
        <v>108.03</v>
      </c>
      <c r="G910" s="339"/>
      <c r="H910" s="339"/>
      <c r="I910" s="339"/>
      <c r="J910" s="338">
        <f>'U.S. 2020 Pricing - 05.03.2021'!K24</f>
        <v>108.28</v>
      </c>
      <c r="K910" s="325"/>
      <c r="L910" s="323"/>
      <c r="M910" s="340">
        <f>'CAN Price Matrix - 05.03.2021'!E24</f>
        <v>145.22</v>
      </c>
      <c r="N910" s="340">
        <f>'CAN Price Matrix - 05.03.2021'!F24</f>
        <v>115.85</v>
      </c>
      <c r="O910" s="340">
        <f>'CAN Price Matrix - 05.03.2021'!G24</f>
        <v>140.99</v>
      </c>
      <c r="P910" s="340">
        <f>'CAN Price Matrix - 05.03.2021'!H24</f>
        <v>0</v>
      </c>
      <c r="Q910" s="340">
        <f>'CAN Price Matrix - 05.03.2021'!K24</f>
        <v>145.55000000000001</v>
      </c>
      <c r="R910" s="325"/>
    </row>
    <row r="911" spans="1:18" x14ac:dyDescent="0.25">
      <c r="A911" s="322" t="s">
        <v>1162</v>
      </c>
      <c r="B911" s="336" t="s">
        <v>597</v>
      </c>
      <c r="C911" s="337">
        <f t="shared" si="76"/>
        <v>54.01</v>
      </c>
      <c r="D911" s="325"/>
      <c r="E911" s="323"/>
      <c r="F911" s="338">
        <f>'U.S. 2020 Pricing - 05.03.2021'!E25</f>
        <v>54.01</v>
      </c>
      <c r="G911" s="339"/>
      <c r="H911" s="339"/>
      <c r="I911" s="339"/>
      <c r="J911" s="338">
        <f>'U.S. 2020 Pricing - 05.03.2021'!K25</f>
        <v>54.26</v>
      </c>
      <c r="K911" s="325"/>
      <c r="L911" s="323"/>
      <c r="M911" s="340">
        <f>'CAN Price Matrix - 05.03.2021'!E25</f>
        <v>72.61</v>
      </c>
      <c r="N911" s="341"/>
      <c r="O911" s="341"/>
      <c r="P911" s="341"/>
      <c r="Q911" s="340">
        <f>'CAN Price Matrix - 05.03.2021'!K25</f>
        <v>72.94</v>
      </c>
      <c r="R911" s="325"/>
    </row>
    <row r="912" spans="1:18" x14ac:dyDescent="0.25">
      <c r="A912" s="322" t="s">
        <v>1163</v>
      </c>
      <c r="B912" s="336" t="s">
        <v>44</v>
      </c>
      <c r="C912" s="337">
        <f t="shared" si="76"/>
        <v>30.89</v>
      </c>
      <c r="D912" s="325"/>
      <c r="E912" s="323"/>
      <c r="F912" s="338">
        <f>'U.S. 2020 Pricing - 05.03.2021'!E26</f>
        <v>30.89</v>
      </c>
      <c r="G912" s="339"/>
      <c r="H912" s="339"/>
      <c r="I912" s="339"/>
      <c r="J912" s="338">
        <f>'U.S. 2020 Pricing - 05.03.2021'!K26</f>
        <v>31.14</v>
      </c>
      <c r="K912" s="325"/>
      <c r="L912" s="323"/>
      <c r="M912" s="340">
        <f>'CAN Price Matrix - 05.03.2021'!E26</f>
        <v>41.51</v>
      </c>
      <c r="N912" s="341"/>
      <c r="O912" s="341"/>
      <c r="P912" s="341"/>
      <c r="Q912" s="340">
        <f>'CAN Price Matrix - 05.03.2021'!K26</f>
        <v>41.84</v>
      </c>
      <c r="R912" s="325"/>
    </row>
    <row r="913" spans="1:18" x14ac:dyDescent="0.25">
      <c r="A913" s="322" t="s">
        <v>1164</v>
      </c>
      <c r="B913" s="336" t="s">
        <v>12</v>
      </c>
      <c r="C913" s="337">
        <f t="shared" si="76"/>
        <v>25.06</v>
      </c>
      <c r="D913" s="325"/>
      <c r="E913" s="323"/>
      <c r="F913" s="338">
        <f>'U.S. 2020 Pricing - 05.03.2021'!E27</f>
        <v>25.06</v>
      </c>
      <c r="G913" s="339"/>
      <c r="H913" s="339"/>
      <c r="I913" s="339"/>
      <c r="J913" s="338">
        <f>'U.S. 2020 Pricing - 05.03.2021'!K27</f>
        <v>25.31</v>
      </c>
      <c r="K913" s="325"/>
      <c r="L913" s="323"/>
      <c r="M913" s="340">
        <f>'CAN Price Matrix - 05.03.2021'!E27</f>
        <v>33.67</v>
      </c>
      <c r="N913" s="341"/>
      <c r="O913" s="341"/>
      <c r="P913" s="341"/>
      <c r="Q913" s="340">
        <f>'CAN Price Matrix - 05.03.2021'!K27</f>
        <v>34</v>
      </c>
      <c r="R913" s="325"/>
    </row>
    <row r="914" spans="1:18" x14ac:dyDescent="0.25">
      <c r="A914" s="322" t="s">
        <v>1165</v>
      </c>
      <c r="B914" s="336" t="s">
        <v>14</v>
      </c>
      <c r="C914" s="337">
        <f t="shared" si="76"/>
        <v>24.91</v>
      </c>
      <c r="D914" s="325"/>
      <c r="E914" s="323"/>
      <c r="F914" s="338">
        <f>'U.S. 2020 Pricing - 05.03.2021'!E28</f>
        <v>24.91</v>
      </c>
      <c r="G914" s="339"/>
      <c r="H914" s="339"/>
      <c r="I914" s="339"/>
      <c r="J914" s="338">
        <f>'U.S. 2020 Pricing - 05.03.2021'!K28</f>
        <v>25.16</v>
      </c>
      <c r="K914" s="325"/>
      <c r="L914" s="323"/>
      <c r="M914" s="340">
        <f>'CAN Price Matrix - 05.03.2021'!E28</f>
        <v>33.49</v>
      </c>
      <c r="N914" s="341"/>
      <c r="O914" s="341"/>
      <c r="P914" s="341"/>
      <c r="Q914" s="340">
        <f>'CAN Price Matrix - 05.03.2021'!K28</f>
        <v>33.82</v>
      </c>
      <c r="R914" s="325"/>
    </row>
    <row r="915" spans="1:18" x14ac:dyDescent="0.25">
      <c r="A915" s="322" t="s">
        <v>1166</v>
      </c>
      <c r="B915" s="336" t="s">
        <v>15</v>
      </c>
      <c r="C915" s="337">
        <f t="shared" si="76"/>
        <v>23.51</v>
      </c>
      <c r="D915" s="325"/>
      <c r="E915" s="323"/>
      <c r="F915" s="338">
        <f>'U.S. 2020 Pricing - 05.03.2021'!E29</f>
        <v>23.51</v>
      </c>
      <c r="G915" s="339"/>
      <c r="H915" s="339"/>
      <c r="I915" s="339"/>
      <c r="J915" s="338">
        <f>'U.S. 2020 Pricing - 05.03.2021'!K29</f>
        <v>23.76</v>
      </c>
      <c r="K915" s="325"/>
      <c r="L915" s="323"/>
      <c r="M915" s="340">
        <f>'CAN Price Matrix - 05.03.2021'!E29</f>
        <v>31.59</v>
      </c>
      <c r="N915" s="341"/>
      <c r="O915" s="341"/>
      <c r="P915" s="341"/>
      <c r="Q915" s="340">
        <f>'CAN Price Matrix - 05.03.2021'!K29</f>
        <v>31.92</v>
      </c>
      <c r="R915" s="325"/>
    </row>
    <row r="916" spans="1:18" x14ac:dyDescent="0.25">
      <c r="A916" s="322" t="s">
        <v>1167</v>
      </c>
      <c r="B916" s="336" t="s">
        <v>16</v>
      </c>
      <c r="C916" s="337">
        <f t="shared" si="76"/>
        <v>22.16</v>
      </c>
      <c r="D916" s="325"/>
      <c r="E916" s="323"/>
      <c r="F916" s="338">
        <f>'U.S. 2020 Pricing - 05.03.2021'!E30</f>
        <v>22.16</v>
      </c>
      <c r="G916" s="339"/>
      <c r="H916" s="339"/>
      <c r="I916" s="339"/>
      <c r="J916" s="338">
        <f>'U.S. 2020 Pricing - 05.03.2021'!K30</f>
        <v>22.41</v>
      </c>
      <c r="K916" s="325"/>
      <c r="L916" s="323"/>
      <c r="M916" s="340">
        <f>'CAN Price Matrix - 05.03.2021'!E30</f>
        <v>29.78</v>
      </c>
      <c r="N916" s="341"/>
      <c r="O916" s="341"/>
      <c r="P916" s="341"/>
      <c r="Q916" s="340">
        <f>'CAN Price Matrix - 05.03.2021'!K30</f>
        <v>30.11</v>
      </c>
      <c r="R916" s="325"/>
    </row>
    <row r="917" spans="1:18" x14ac:dyDescent="0.25">
      <c r="A917" s="322" t="s">
        <v>1168</v>
      </c>
      <c r="B917" s="336" t="s">
        <v>17</v>
      </c>
      <c r="C917" s="337">
        <f t="shared" si="76"/>
        <v>20.73</v>
      </c>
      <c r="D917" s="325"/>
      <c r="E917" s="323"/>
      <c r="F917" s="338">
        <f>'U.S. 2020 Pricing - 05.03.2021'!E31</f>
        <v>20.73</v>
      </c>
      <c r="G917" s="339"/>
      <c r="H917" s="339"/>
      <c r="I917" s="339"/>
      <c r="J917" s="338">
        <f>'U.S. 2020 Pricing - 05.03.2021'!K31</f>
        <v>20.98</v>
      </c>
      <c r="K917" s="325"/>
      <c r="L917" s="323"/>
      <c r="M917" s="340">
        <f>'CAN Price Matrix - 05.03.2021'!E31</f>
        <v>27.87</v>
      </c>
      <c r="N917" s="341"/>
      <c r="O917" s="341"/>
      <c r="P917" s="341"/>
      <c r="Q917" s="340">
        <f>'CAN Price Matrix - 05.03.2021'!K31</f>
        <v>28.2</v>
      </c>
      <c r="R917" s="325"/>
    </row>
    <row r="918" spans="1:18" x14ac:dyDescent="0.25">
      <c r="A918" s="322" t="s">
        <v>1169</v>
      </c>
      <c r="B918" s="336" t="s">
        <v>18</v>
      </c>
      <c r="C918" s="337">
        <f t="shared" si="76"/>
        <v>0</v>
      </c>
      <c r="D918" s="325"/>
      <c r="E918" s="323"/>
      <c r="F918" s="338">
        <f>'U.S. 2020 Pricing - 05.03.2021'!E32</f>
        <v>0</v>
      </c>
      <c r="G918" s="339"/>
      <c r="H918" s="339"/>
      <c r="I918" s="339"/>
      <c r="J918" s="338">
        <f>'U.S. 2020 Pricing - 05.03.2021'!K32</f>
        <v>0</v>
      </c>
      <c r="K918" s="325"/>
      <c r="L918" s="323"/>
      <c r="M918" s="340">
        <f>'CAN Price Matrix - 05.03.2021'!E32</f>
        <v>0</v>
      </c>
      <c r="N918" s="341"/>
      <c r="O918" s="341"/>
      <c r="P918" s="341"/>
      <c r="Q918" s="340">
        <f>'CAN Price Matrix - 05.03.2021'!K32</f>
        <v>0</v>
      </c>
      <c r="R918" s="325"/>
    </row>
    <row r="919" spans="1:18" ht="17.25" x14ac:dyDescent="0.25">
      <c r="A919" s="322"/>
      <c r="B919" s="331" t="s">
        <v>22</v>
      </c>
      <c r="C919" s="332" t="s">
        <v>23</v>
      </c>
      <c r="D919" s="325"/>
      <c r="E919" s="323"/>
      <c r="F919" s="323"/>
      <c r="G919" s="323"/>
      <c r="H919" s="323"/>
      <c r="I919" s="323"/>
      <c r="J919" s="333"/>
      <c r="K919" s="325"/>
      <c r="L919" s="323"/>
      <c r="M919" s="342"/>
      <c r="N919" s="342"/>
      <c r="O919" s="342"/>
      <c r="P919" s="342"/>
      <c r="Q919" s="335"/>
      <c r="R919" s="325"/>
    </row>
    <row r="920" spans="1:18" x14ac:dyDescent="0.25">
      <c r="A920" s="322" t="s">
        <v>1170</v>
      </c>
      <c r="B920" s="336" t="s">
        <v>596</v>
      </c>
      <c r="C920" s="337">
        <f>IF(J910="-","",IF($C$1=$T$1,(J910*$C$2),IF($C$1=$T$2,(Q910*$C$2))))</f>
        <v>108.28</v>
      </c>
      <c r="D920" s="325"/>
      <c r="E920" s="323"/>
      <c r="F920" s="323"/>
      <c r="G920" s="323"/>
      <c r="H920" s="323"/>
      <c r="I920" s="323"/>
      <c r="J920" s="339"/>
      <c r="K920" s="325"/>
      <c r="L920" s="323"/>
      <c r="M920" s="342"/>
      <c r="N920" s="342"/>
      <c r="O920" s="342"/>
      <c r="P920" s="342"/>
      <c r="Q920" s="341"/>
      <c r="R920" s="325"/>
    </row>
    <row r="921" spans="1:18" x14ac:dyDescent="0.25">
      <c r="A921" s="322" t="s">
        <v>1171</v>
      </c>
      <c r="B921" s="336" t="s">
        <v>597</v>
      </c>
      <c r="C921" s="337">
        <f t="shared" ref="C921:C923" si="77">IF(J911="-","",IF($C$1=$T$1,(J911*$C$2),IF($C$1=$T$2,(Q911*$C$2))))</f>
        <v>54.26</v>
      </c>
      <c r="D921" s="325"/>
      <c r="E921" s="323"/>
      <c r="F921" s="323"/>
      <c r="G921" s="323"/>
      <c r="H921" s="323"/>
      <c r="I921" s="323"/>
      <c r="J921" s="339"/>
      <c r="K921" s="325"/>
      <c r="L921" s="323"/>
      <c r="M921" s="342"/>
      <c r="N921" s="342"/>
      <c r="O921" s="342"/>
      <c r="P921" s="342"/>
      <c r="Q921" s="341"/>
      <c r="R921" s="325"/>
    </row>
    <row r="922" spans="1:18" x14ac:dyDescent="0.25">
      <c r="A922" s="322" t="s">
        <v>1172</v>
      </c>
      <c r="B922" s="336" t="s">
        <v>44</v>
      </c>
      <c r="C922" s="337">
        <f t="shared" si="77"/>
        <v>31.14</v>
      </c>
      <c r="D922" s="325"/>
      <c r="E922" s="323"/>
      <c r="F922" s="323"/>
      <c r="G922" s="323"/>
      <c r="H922" s="323"/>
      <c r="I922" s="323"/>
      <c r="J922" s="339"/>
      <c r="K922" s="325"/>
      <c r="L922" s="323"/>
      <c r="M922" s="342"/>
      <c r="N922" s="342"/>
      <c r="O922" s="342"/>
      <c r="P922" s="342"/>
      <c r="Q922" s="341"/>
      <c r="R922" s="325"/>
    </row>
    <row r="923" spans="1:18" x14ac:dyDescent="0.25">
      <c r="A923" s="322" t="s">
        <v>1173</v>
      </c>
      <c r="B923" s="336" t="s">
        <v>12</v>
      </c>
      <c r="C923" s="337">
        <f t="shared" si="77"/>
        <v>25.31</v>
      </c>
      <c r="D923" s="325"/>
      <c r="E923" s="323"/>
      <c r="F923" s="323"/>
      <c r="G923" s="323"/>
      <c r="H923" s="323"/>
      <c r="I923" s="323"/>
      <c r="J923" s="339"/>
      <c r="K923" s="325"/>
      <c r="L923" s="323"/>
      <c r="M923" s="342"/>
      <c r="N923" s="342"/>
      <c r="O923" s="342"/>
      <c r="P923" s="342"/>
      <c r="Q923" s="341"/>
      <c r="R923" s="325"/>
    </row>
    <row r="924" spans="1:18" x14ac:dyDescent="0.25">
      <c r="A924" s="322" t="s">
        <v>1174</v>
      </c>
      <c r="B924" s="336" t="s">
        <v>14</v>
      </c>
      <c r="C924" s="337">
        <f>IF(J914="-","",IF($C$1=$T$1,(J914*$C$2),IF($C$1=$T$2,(Q914*$C$2))))</f>
        <v>25.16</v>
      </c>
      <c r="D924" s="325"/>
      <c r="E924" s="323"/>
      <c r="F924" s="323"/>
      <c r="G924" s="323"/>
      <c r="H924" s="323"/>
      <c r="I924" s="323"/>
      <c r="J924" s="339"/>
      <c r="K924" s="325"/>
      <c r="L924" s="323"/>
      <c r="M924" s="342"/>
      <c r="N924" s="342"/>
      <c r="O924" s="342"/>
      <c r="P924" s="342"/>
      <c r="Q924" s="341"/>
      <c r="R924" s="325"/>
    </row>
    <row r="925" spans="1:18" x14ac:dyDescent="0.25">
      <c r="A925" s="322" t="s">
        <v>1175</v>
      </c>
      <c r="B925" s="336" t="s">
        <v>15</v>
      </c>
      <c r="C925" s="337">
        <f t="shared" ref="C925:C927" si="78">IF(J915="-","",IF($C$1=$T$1,(J915*$C$2),IF($C$1=$T$2,(Q915*$C$2))))</f>
        <v>23.76</v>
      </c>
      <c r="D925" s="325"/>
      <c r="E925" s="323"/>
      <c r="F925" s="323"/>
      <c r="G925" s="323"/>
      <c r="H925" s="323"/>
      <c r="I925" s="323"/>
      <c r="J925" s="339"/>
      <c r="K925" s="325"/>
      <c r="L925" s="323"/>
      <c r="M925" s="342"/>
      <c r="N925" s="342"/>
      <c r="O925" s="342"/>
      <c r="P925" s="342"/>
      <c r="Q925" s="341"/>
      <c r="R925" s="325"/>
    </row>
    <row r="926" spans="1:18" x14ac:dyDescent="0.25">
      <c r="A926" s="322" t="s">
        <v>1176</v>
      </c>
      <c r="B926" s="336" t="s">
        <v>16</v>
      </c>
      <c r="C926" s="337">
        <f t="shared" si="78"/>
        <v>22.41</v>
      </c>
      <c r="D926" s="325"/>
      <c r="E926" s="323"/>
      <c r="F926" s="323"/>
      <c r="G926" s="323"/>
      <c r="H926" s="323"/>
      <c r="I926" s="323"/>
      <c r="J926" s="339"/>
      <c r="K926" s="325"/>
      <c r="L926" s="323"/>
      <c r="M926" s="342"/>
      <c r="N926" s="342"/>
      <c r="O926" s="342"/>
      <c r="P926" s="342"/>
      <c r="Q926" s="341"/>
      <c r="R926" s="325"/>
    </row>
    <row r="927" spans="1:18" x14ac:dyDescent="0.25">
      <c r="A927" s="322" t="s">
        <v>1177</v>
      </c>
      <c r="B927" s="336" t="s">
        <v>17</v>
      </c>
      <c r="C927" s="337">
        <f t="shared" si="78"/>
        <v>20.98</v>
      </c>
      <c r="D927" s="325"/>
      <c r="E927" s="323"/>
      <c r="F927" s="323"/>
      <c r="G927" s="323"/>
      <c r="H927" s="323"/>
      <c r="I927" s="323"/>
      <c r="J927" s="339"/>
      <c r="K927" s="325"/>
      <c r="L927" s="323"/>
      <c r="M927" s="342"/>
      <c r="N927" s="342"/>
      <c r="O927" s="342"/>
      <c r="P927" s="342"/>
      <c r="Q927" s="341"/>
      <c r="R927" s="325"/>
    </row>
    <row r="928" spans="1:18" x14ac:dyDescent="0.25">
      <c r="A928" s="322" t="s">
        <v>1178</v>
      </c>
      <c r="B928" s="336" t="s">
        <v>18</v>
      </c>
      <c r="C928" s="337">
        <f>IF(J918="-","",IF($C$1=$T$1,(J918*$C$2),IF($C$1=$T$2,(Q918*$C$2))))</f>
        <v>0</v>
      </c>
      <c r="D928" s="325"/>
      <c r="E928" s="323"/>
      <c r="F928" s="323"/>
      <c r="G928" s="323"/>
      <c r="H928" s="323"/>
      <c r="I928" s="323"/>
      <c r="J928" s="339"/>
      <c r="K928" s="325"/>
      <c r="L928" s="323"/>
      <c r="M928" s="342"/>
      <c r="N928" s="342"/>
      <c r="O928" s="342"/>
      <c r="P928" s="342"/>
      <c r="Q928" s="341"/>
      <c r="R928" s="325"/>
    </row>
    <row r="929" spans="1:18" ht="15.75" x14ac:dyDescent="0.25">
      <c r="A929" s="322"/>
      <c r="B929" s="343"/>
      <c r="C929" s="324"/>
      <c r="D929" s="325"/>
      <c r="E929" s="326"/>
      <c r="F929" s="324" t="s">
        <v>592</v>
      </c>
      <c r="G929" s="324"/>
      <c r="H929" s="324"/>
      <c r="I929" s="324"/>
      <c r="J929" s="324"/>
      <c r="K929" s="325"/>
      <c r="L929" s="326"/>
      <c r="M929" s="327" t="s">
        <v>592</v>
      </c>
      <c r="N929" s="327"/>
      <c r="O929" s="327"/>
      <c r="P929" s="327"/>
      <c r="Q929" s="327"/>
      <c r="R929" s="325"/>
    </row>
    <row r="930" spans="1:18" ht="15.75" x14ac:dyDescent="0.25">
      <c r="A930" s="322"/>
      <c r="B930" s="344"/>
      <c r="C930" s="329"/>
      <c r="D930" s="325"/>
      <c r="E930" s="326"/>
      <c r="F930" s="329" t="s">
        <v>34</v>
      </c>
      <c r="G930" s="329"/>
      <c r="H930" s="329"/>
      <c r="I930" s="329"/>
      <c r="J930" s="329"/>
      <c r="K930" s="325"/>
      <c r="L930" s="326"/>
      <c r="M930" s="330" t="s">
        <v>34</v>
      </c>
      <c r="N930" s="330"/>
      <c r="O930" s="330"/>
      <c r="P930" s="330"/>
      <c r="Q930" s="330"/>
      <c r="R930" s="325"/>
    </row>
    <row r="931" spans="1:18" ht="17.25" x14ac:dyDescent="0.25">
      <c r="A931" s="322"/>
      <c r="B931" s="331" t="s">
        <v>22</v>
      </c>
      <c r="C931" s="332" t="s">
        <v>23</v>
      </c>
      <c r="D931" s="325"/>
      <c r="E931" s="323"/>
      <c r="F931" s="332" t="s">
        <v>23</v>
      </c>
      <c r="G931" s="333"/>
      <c r="H931" s="333"/>
      <c r="I931" s="333"/>
      <c r="J931" s="333"/>
      <c r="K931" s="325"/>
      <c r="L931" s="323"/>
      <c r="M931" s="334" t="s">
        <v>23</v>
      </c>
      <c r="N931" s="335"/>
      <c r="O931" s="335"/>
      <c r="P931" s="335"/>
      <c r="Q931" s="335"/>
      <c r="R931" s="325"/>
    </row>
    <row r="932" spans="1:18" x14ac:dyDescent="0.25">
      <c r="A932" s="322" t="s">
        <v>1179</v>
      </c>
      <c r="B932" s="336" t="s">
        <v>596</v>
      </c>
      <c r="C932" s="337">
        <f t="shared" ref="C932:C940" si="79">IF(F932="-","",IF($C$1=$T$1,(F932*$C$2),IF($C$1=$T$2,(M932*$C$2))))</f>
        <v>120.79</v>
      </c>
      <c r="D932" s="325"/>
      <c r="E932" s="323"/>
      <c r="F932" s="338">
        <f>'U.S. 2020 Pricing - 05.03.2021'!E42</f>
        <v>120.79</v>
      </c>
      <c r="G932" s="339"/>
      <c r="H932" s="339"/>
      <c r="I932" s="339"/>
      <c r="J932" s="339"/>
      <c r="K932" s="325"/>
      <c r="L932" s="323"/>
      <c r="M932" s="340">
        <f>'CAN Price Matrix - 05.03.2021'!E42</f>
        <v>154.63999999999999</v>
      </c>
      <c r="N932" s="341"/>
      <c r="O932" s="341"/>
      <c r="P932" s="341"/>
      <c r="Q932" s="341"/>
      <c r="R932" s="325"/>
    </row>
    <row r="933" spans="1:18" x14ac:dyDescent="0.25">
      <c r="A933" s="322" t="s">
        <v>1180</v>
      </c>
      <c r="B933" s="336" t="s">
        <v>597</v>
      </c>
      <c r="C933" s="337">
        <f t="shared" si="79"/>
        <v>60.4</v>
      </c>
      <c r="D933" s="325"/>
      <c r="E933" s="323"/>
      <c r="F933" s="338">
        <f>'U.S. 2020 Pricing - 05.03.2021'!E43</f>
        <v>60.4</v>
      </c>
      <c r="G933" s="339"/>
      <c r="H933" s="339"/>
      <c r="I933" s="339"/>
      <c r="J933" s="339"/>
      <c r="K933" s="325"/>
      <c r="L933" s="323"/>
      <c r="M933" s="340">
        <f>'CAN Price Matrix - 05.03.2021'!E43</f>
        <v>77.319999999999993</v>
      </c>
      <c r="N933" s="341"/>
      <c r="O933" s="341"/>
      <c r="P933" s="341"/>
      <c r="Q933" s="341"/>
      <c r="R933" s="325"/>
    </row>
    <row r="934" spans="1:18" x14ac:dyDescent="0.25">
      <c r="A934" s="322" t="s">
        <v>1181</v>
      </c>
      <c r="B934" s="336" t="s">
        <v>44</v>
      </c>
      <c r="C934" s="337">
        <f t="shared" si="79"/>
        <v>34.51</v>
      </c>
      <c r="D934" s="325"/>
      <c r="E934" s="323"/>
      <c r="F934" s="338">
        <f>'U.S. 2020 Pricing - 05.03.2021'!E44</f>
        <v>34.51</v>
      </c>
      <c r="G934" s="339"/>
      <c r="H934" s="339"/>
      <c r="I934" s="339"/>
      <c r="J934" s="339"/>
      <c r="K934" s="325"/>
      <c r="L934" s="323"/>
      <c r="M934" s="340">
        <f>'CAN Price Matrix - 05.03.2021'!E44</f>
        <v>44.18</v>
      </c>
      <c r="N934" s="341"/>
      <c r="O934" s="341"/>
      <c r="P934" s="341"/>
      <c r="Q934" s="341"/>
      <c r="R934" s="325"/>
    </row>
    <row r="935" spans="1:18" x14ac:dyDescent="0.25">
      <c r="A935" s="322" t="s">
        <v>1182</v>
      </c>
      <c r="B935" s="336" t="s">
        <v>12</v>
      </c>
      <c r="C935" s="337">
        <f t="shared" si="79"/>
        <v>28.69</v>
      </c>
      <c r="D935" s="325"/>
      <c r="E935" s="323"/>
      <c r="F935" s="338">
        <f>'U.S. 2020 Pricing - 05.03.2021'!E45</f>
        <v>28.69</v>
      </c>
      <c r="G935" s="339"/>
      <c r="H935" s="339"/>
      <c r="I935" s="339"/>
      <c r="J935" s="339"/>
      <c r="K935" s="325"/>
      <c r="L935" s="323"/>
      <c r="M935" s="340">
        <f>'CAN Price Matrix - 05.03.2021'!E45</f>
        <v>36.72</v>
      </c>
      <c r="N935" s="341"/>
      <c r="O935" s="341"/>
      <c r="P935" s="341"/>
      <c r="Q935" s="341"/>
      <c r="R935" s="325"/>
    </row>
    <row r="936" spans="1:18" x14ac:dyDescent="0.25">
      <c r="A936" s="322" t="s">
        <v>1183</v>
      </c>
      <c r="B936" s="336" t="s">
        <v>14</v>
      </c>
      <c r="C936" s="337">
        <f t="shared" si="79"/>
        <v>28.47</v>
      </c>
      <c r="D936" s="325"/>
      <c r="E936" s="323"/>
      <c r="F936" s="338">
        <f>'U.S. 2020 Pricing - 05.03.2021'!E46</f>
        <v>28.47</v>
      </c>
      <c r="G936" s="339"/>
      <c r="H936" s="339"/>
      <c r="I936" s="339"/>
      <c r="J936" s="339"/>
      <c r="K936" s="325"/>
      <c r="L936" s="323"/>
      <c r="M936" s="340">
        <f>'CAN Price Matrix - 05.03.2021'!E46</f>
        <v>36.450000000000003</v>
      </c>
      <c r="N936" s="341"/>
      <c r="O936" s="341"/>
      <c r="P936" s="341"/>
      <c r="Q936" s="341"/>
      <c r="R936" s="325"/>
    </row>
    <row r="937" spans="1:18" x14ac:dyDescent="0.25">
      <c r="A937" s="322" t="s">
        <v>1184</v>
      </c>
      <c r="B937" s="336" t="s">
        <v>15</v>
      </c>
      <c r="C937" s="337">
        <f t="shared" si="79"/>
        <v>27.08</v>
      </c>
      <c r="D937" s="325"/>
      <c r="E937" s="323"/>
      <c r="F937" s="338">
        <f>'U.S. 2020 Pricing - 05.03.2021'!E47</f>
        <v>27.08</v>
      </c>
      <c r="G937" s="339"/>
      <c r="H937" s="339"/>
      <c r="I937" s="339"/>
      <c r="J937" s="339"/>
      <c r="K937" s="325"/>
      <c r="L937" s="323"/>
      <c r="M937" s="340">
        <f>'CAN Price Matrix - 05.03.2021'!E47</f>
        <v>34.68</v>
      </c>
      <c r="N937" s="341"/>
      <c r="O937" s="341"/>
      <c r="P937" s="341"/>
      <c r="Q937" s="341"/>
      <c r="R937" s="325"/>
    </row>
    <row r="938" spans="1:18" x14ac:dyDescent="0.25">
      <c r="A938" s="322" t="s">
        <v>1185</v>
      </c>
      <c r="B938" s="336" t="s">
        <v>16</v>
      </c>
      <c r="C938" s="337">
        <f t="shared" si="79"/>
        <v>25.66</v>
      </c>
      <c r="D938" s="325"/>
      <c r="E938" s="323"/>
      <c r="F938" s="338">
        <f>'U.S. 2020 Pricing - 05.03.2021'!E48</f>
        <v>25.66</v>
      </c>
      <c r="G938" s="339"/>
      <c r="H938" s="339"/>
      <c r="I938" s="339"/>
      <c r="J938" s="339"/>
      <c r="K938" s="325"/>
      <c r="L938" s="323"/>
      <c r="M938" s="340">
        <f>'CAN Price Matrix - 05.03.2021'!E48</f>
        <v>32.869999999999997</v>
      </c>
      <c r="N938" s="341"/>
      <c r="O938" s="341"/>
      <c r="P938" s="341"/>
      <c r="Q938" s="341"/>
      <c r="R938" s="325"/>
    </row>
    <row r="939" spans="1:18" x14ac:dyDescent="0.25">
      <c r="A939" s="322" t="s">
        <v>1186</v>
      </c>
      <c r="B939" s="336" t="s">
        <v>17</v>
      </c>
      <c r="C939" s="337">
        <f t="shared" si="79"/>
        <v>24.12</v>
      </c>
      <c r="D939" s="325"/>
      <c r="E939" s="323"/>
      <c r="F939" s="338">
        <f>'U.S. 2020 Pricing - 05.03.2021'!E49</f>
        <v>24.12</v>
      </c>
      <c r="G939" s="339"/>
      <c r="H939" s="339"/>
      <c r="I939" s="339"/>
      <c r="J939" s="339"/>
      <c r="K939" s="325"/>
      <c r="L939" s="323"/>
      <c r="M939" s="340">
        <f>'CAN Price Matrix - 05.03.2021'!E49</f>
        <v>30.87</v>
      </c>
      <c r="N939" s="341"/>
      <c r="O939" s="341"/>
      <c r="P939" s="341"/>
      <c r="Q939" s="341"/>
      <c r="R939" s="325"/>
    </row>
    <row r="940" spans="1:18" x14ac:dyDescent="0.25">
      <c r="A940" s="322" t="s">
        <v>1187</v>
      </c>
      <c r="B940" s="336" t="s">
        <v>18</v>
      </c>
      <c r="C940" s="337">
        <f t="shared" si="79"/>
        <v>0</v>
      </c>
      <c r="D940" s="325"/>
      <c r="E940" s="323"/>
      <c r="F940" s="338">
        <f>'U.S. 2020 Pricing - 05.03.2021'!E50</f>
        <v>0</v>
      </c>
      <c r="G940" s="339"/>
      <c r="H940" s="339"/>
      <c r="I940" s="339"/>
      <c r="J940" s="339"/>
      <c r="K940" s="325"/>
      <c r="L940" s="323"/>
      <c r="M940" s="340">
        <f>'CAN Price Matrix - 05.03.2021'!E50</f>
        <v>0</v>
      </c>
      <c r="N940" s="341"/>
      <c r="O940" s="341"/>
      <c r="P940" s="341"/>
      <c r="Q940" s="341"/>
      <c r="R940" s="325"/>
    </row>
    <row r="941" spans="1:18" ht="15.75" x14ac:dyDescent="0.25">
      <c r="A941" s="322"/>
      <c r="B941" s="326"/>
      <c r="C941" s="324"/>
      <c r="D941" s="325"/>
      <c r="E941" s="326"/>
      <c r="F941" s="324" t="s">
        <v>589</v>
      </c>
      <c r="G941" s="324"/>
      <c r="H941" s="324"/>
      <c r="I941" s="324"/>
      <c r="J941" s="324" t="s">
        <v>762</v>
      </c>
      <c r="K941" s="325"/>
      <c r="L941" s="326"/>
      <c r="M941" s="327" t="s">
        <v>589</v>
      </c>
      <c r="N941" s="327"/>
      <c r="O941" s="327"/>
      <c r="P941" s="327"/>
      <c r="Q941" s="327" t="s">
        <v>995</v>
      </c>
      <c r="R941" s="325"/>
    </row>
    <row r="942" spans="1:18" ht="15.75" x14ac:dyDescent="0.25">
      <c r="A942" s="322"/>
      <c r="B942" s="344"/>
      <c r="C942" s="329"/>
      <c r="D942" s="325"/>
      <c r="E942" s="326"/>
      <c r="F942" s="329" t="s">
        <v>34</v>
      </c>
      <c r="G942" s="329"/>
      <c r="H942" s="329"/>
      <c r="I942" s="329"/>
      <c r="J942" s="329" t="s">
        <v>34</v>
      </c>
      <c r="K942" s="325"/>
      <c r="L942" s="326"/>
      <c r="M942" s="330" t="s">
        <v>34</v>
      </c>
      <c r="N942" s="330"/>
      <c r="O942" s="330"/>
      <c r="P942" s="330"/>
      <c r="Q942" s="330" t="s">
        <v>34</v>
      </c>
      <c r="R942" s="325"/>
    </row>
    <row r="943" spans="1:18" ht="17.25" x14ac:dyDescent="0.25">
      <c r="A943" s="322"/>
      <c r="B943" s="331" t="s">
        <v>22</v>
      </c>
      <c r="C943" s="332" t="s">
        <v>23</v>
      </c>
      <c r="D943" s="325"/>
      <c r="E943" s="323"/>
      <c r="F943" s="332" t="s">
        <v>23</v>
      </c>
      <c r="G943" s="333"/>
      <c r="H943" s="333"/>
      <c r="I943" s="333"/>
      <c r="J943" s="332" t="s">
        <v>23</v>
      </c>
      <c r="K943" s="325"/>
      <c r="L943" s="323"/>
      <c r="M943" s="334" t="s">
        <v>23</v>
      </c>
      <c r="N943" s="335"/>
      <c r="O943" s="335"/>
      <c r="P943" s="335"/>
      <c r="Q943" s="334" t="s">
        <v>23</v>
      </c>
      <c r="R943" s="325"/>
    </row>
    <row r="944" spans="1:18" x14ac:dyDescent="0.25">
      <c r="A944" s="322" t="s">
        <v>1188</v>
      </c>
      <c r="B944" s="336" t="s">
        <v>596</v>
      </c>
      <c r="C944" s="337">
        <f t="shared" ref="C944:C952" si="80">IF(F944="-","",IF($C$1=$T$1,(F944*$C$2),IF($C$1=$T$2,(M944*$C$2))))</f>
        <v>115.04</v>
      </c>
      <c r="D944" s="325"/>
      <c r="E944" s="323"/>
      <c r="F944" s="338">
        <f>'U.S. 2020 Pricing - 05.03.2021'!E60</f>
        <v>115.04</v>
      </c>
      <c r="G944" s="338">
        <f>'U.S. 2020 Pricing - 05.03.2021'!F60</f>
        <v>91.52</v>
      </c>
      <c r="H944" s="338">
        <f>'U.S. 2020 Pricing - 05.03.2021'!G60</f>
        <v>111.69</v>
      </c>
      <c r="I944" s="338">
        <f>'U.S. 2020 Pricing - 05.03.2021'!H60</f>
        <v>0</v>
      </c>
      <c r="J944" s="338">
        <f>'U.S. 2020 Pricing - 05.03.2021'!K60</f>
        <v>115.29</v>
      </c>
      <c r="K944" s="325"/>
      <c r="L944" s="323"/>
      <c r="M944" s="340">
        <f>'CAN Price Matrix - 05.03.2021'!E60</f>
        <v>154.63999999999999</v>
      </c>
      <c r="N944" s="340">
        <f>'CAN Price Matrix - 05.03.2021'!F60</f>
        <v>123.68</v>
      </c>
      <c r="O944" s="340">
        <f>'CAN Price Matrix - 05.03.2021'!G60</f>
        <v>150.13</v>
      </c>
      <c r="P944" s="340">
        <f>'CAN Price Matrix - 05.03.2021'!H60</f>
        <v>0</v>
      </c>
      <c r="Q944" s="340">
        <f>'CAN Price Matrix - 05.03.2021'!K60</f>
        <v>155.97</v>
      </c>
      <c r="R944" s="325"/>
    </row>
    <row r="945" spans="1:18" x14ac:dyDescent="0.25">
      <c r="A945" s="322" t="s">
        <v>1189</v>
      </c>
      <c r="B945" s="336" t="s">
        <v>597</v>
      </c>
      <c r="C945" s="337">
        <f t="shared" si="80"/>
        <v>57.52</v>
      </c>
      <c r="D945" s="325"/>
      <c r="E945" s="323"/>
      <c r="F945" s="338">
        <f>'U.S. 2020 Pricing - 05.03.2021'!E61</f>
        <v>57.52</v>
      </c>
      <c r="G945" s="339"/>
      <c r="H945" s="339"/>
      <c r="I945" s="339"/>
      <c r="J945" s="338">
        <f>'U.S. 2020 Pricing - 05.03.2021'!K61</f>
        <v>57.77</v>
      </c>
      <c r="K945" s="325"/>
      <c r="L945" s="323"/>
      <c r="M945" s="340">
        <f>'CAN Price Matrix - 05.03.2021'!E61</f>
        <v>77.319999999999993</v>
      </c>
      <c r="N945" s="341"/>
      <c r="O945" s="341"/>
      <c r="P945" s="341"/>
      <c r="Q945" s="340">
        <f>'CAN Price Matrix - 05.03.2021'!K61</f>
        <v>78.650000000000006</v>
      </c>
      <c r="R945" s="325"/>
    </row>
    <row r="946" spans="1:18" x14ac:dyDescent="0.25">
      <c r="A946" s="322" t="s">
        <v>1190</v>
      </c>
      <c r="B946" s="336" t="s">
        <v>44</v>
      </c>
      <c r="C946" s="337">
        <f t="shared" si="80"/>
        <v>32.869999999999997</v>
      </c>
      <c r="D946" s="325"/>
      <c r="E946" s="323"/>
      <c r="F946" s="338">
        <f>'U.S. 2020 Pricing - 05.03.2021'!E62</f>
        <v>32.869999999999997</v>
      </c>
      <c r="G946" s="339"/>
      <c r="H946" s="339"/>
      <c r="I946" s="339"/>
      <c r="J946" s="338">
        <f>'U.S. 2020 Pricing - 05.03.2021'!K62</f>
        <v>33.119999999999997</v>
      </c>
      <c r="K946" s="325"/>
      <c r="L946" s="323"/>
      <c r="M946" s="340">
        <f>'CAN Price Matrix - 05.03.2021'!E62</f>
        <v>44.18</v>
      </c>
      <c r="N946" s="341"/>
      <c r="O946" s="341"/>
      <c r="P946" s="341"/>
      <c r="Q946" s="340">
        <f>'CAN Price Matrix - 05.03.2021'!K62</f>
        <v>45.51</v>
      </c>
      <c r="R946" s="325"/>
    </row>
    <row r="947" spans="1:18" x14ac:dyDescent="0.25">
      <c r="A947" s="322" t="s">
        <v>1191</v>
      </c>
      <c r="B947" s="336" t="s">
        <v>12</v>
      </c>
      <c r="C947" s="337">
        <f t="shared" si="80"/>
        <v>27.32</v>
      </c>
      <c r="D947" s="325"/>
      <c r="E947" s="323"/>
      <c r="F947" s="338">
        <f>'U.S. 2020 Pricing - 05.03.2021'!E63</f>
        <v>27.32</v>
      </c>
      <c r="G947" s="339"/>
      <c r="H947" s="339"/>
      <c r="I947" s="339"/>
      <c r="J947" s="338">
        <f>'U.S. 2020 Pricing - 05.03.2021'!K63</f>
        <v>27.57</v>
      </c>
      <c r="K947" s="325"/>
      <c r="L947" s="323"/>
      <c r="M947" s="340">
        <f>'CAN Price Matrix - 05.03.2021'!E63</f>
        <v>35.65</v>
      </c>
      <c r="N947" s="341"/>
      <c r="O947" s="341"/>
      <c r="P947" s="341"/>
      <c r="Q947" s="340">
        <f>'CAN Price Matrix - 05.03.2021'!K63</f>
        <v>36.979999999999997</v>
      </c>
      <c r="R947" s="325"/>
    </row>
    <row r="948" spans="1:18" x14ac:dyDescent="0.25">
      <c r="A948" s="322" t="s">
        <v>1192</v>
      </c>
      <c r="B948" s="336" t="s">
        <v>14</v>
      </c>
      <c r="C948" s="337">
        <f t="shared" si="80"/>
        <v>27.12</v>
      </c>
      <c r="D948" s="325"/>
      <c r="E948" s="323"/>
      <c r="F948" s="338">
        <f>'U.S. 2020 Pricing - 05.03.2021'!E64</f>
        <v>27.12</v>
      </c>
      <c r="G948" s="339"/>
      <c r="H948" s="339"/>
      <c r="I948" s="339"/>
      <c r="J948" s="338">
        <f>'U.S. 2020 Pricing - 05.03.2021'!K64</f>
        <v>27.37</v>
      </c>
      <c r="K948" s="325"/>
      <c r="L948" s="323"/>
      <c r="M948" s="340">
        <f>'CAN Price Matrix - 05.03.2021'!E64</f>
        <v>36.450000000000003</v>
      </c>
      <c r="N948" s="341"/>
      <c r="O948" s="341"/>
      <c r="P948" s="341"/>
      <c r="Q948" s="340">
        <f>'CAN Price Matrix - 05.03.2021'!K64</f>
        <v>37.78</v>
      </c>
      <c r="R948" s="325"/>
    </row>
    <row r="949" spans="1:18" x14ac:dyDescent="0.25">
      <c r="A949" s="322" t="s">
        <v>1193</v>
      </c>
      <c r="B949" s="336" t="s">
        <v>15</v>
      </c>
      <c r="C949" s="337">
        <f t="shared" si="80"/>
        <v>25.8</v>
      </c>
      <c r="D949" s="325"/>
      <c r="E949" s="323"/>
      <c r="F949" s="338">
        <f>'U.S. 2020 Pricing - 05.03.2021'!E65</f>
        <v>25.8</v>
      </c>
      <c r="G949" s="339"/>
      <c r="H949" s="339"/>
      <c r="I949" s="339"/>
      <c r="J949" s="338">
        <f>'U.S. 2020 Pricing - 05.03.2021'!K65</f>
        <v>26.05</v>
      </c>
      <c r="K949" s="325"/>
      <c r="L949" s="323"/>
      <c r="M949" s="340">
        <f>'CAN Price Matrix - 05.03.2021'!E65</f>
        <v>34.68</v>
      </c>
      <c r="N949" s="341"/>
      <c r="O949" s="341"/>
      <c r="P949" s="341"/>
      <c r="Q949" s="340">
        <f>'CAN Price Matrix - 05.03.2021'!K65</f>
        <v>36.01</v>
      </c>
      <c r="R949" s="325"/>
    </row>
    <row r="950" spans="1:18" x14ac:dyDescent="0.25">
      <c r="A950" s="322" t="s">
        <v>1194</v>
      </c>
      <c r="B950" s="336" t="s">
        <v>16</v>
      </c>
      <c r="C950" s="337">
        <f t="shared" si="80"/>
        <v>24.45</v>
      </c>
      <c r="D950" s="325"/>
      <c r="E950" s="323"/>
      <c r="F950" s="338">
        <f>'U.S. 2020 Pricing - 05.03.2021'!E66</f>
        <v>24.45</v>
      </c>
      <c r="G950" s="339"/>
      <c r="H950" s="339"/>
      <c r="I950" s="339"/>
      <c r="J950" s="338">
        <f>'U.S. 2020 Pricing - 05.03.2021'!K66</f>
        <v>24.7</v>
      </c>
      <c r="K950" s="325"/>
      <c r="L950" s="323"/>
      <c r="M950" s="340">
        <f>'CAN Price Matrix - 05.03.2021'!E66</f>
        <v>32.869999999999997</v>
      </c>
      <c r="N950" s="341"/>
      <c r="O950" s="341"/>
      <c r="P950" s="341"/>
      <c r="Q950" s="340">
        <f>'CAN Price Matrix - 05.03.2021'!K66</f>
        <v>34.200000000000003</v>
      </c>
      <c r="R950" s="325"/>
    </row>
    <row r="951" spans="1:18" x14ac:dyDescent="0.25">
      <c r="A951" s="322" t="s">
        <v>1195</v>
      </c>
      <c r="B951" s="336" t="s">
        <v>17</v>
      </c>
      <c r="C951" s="337">
        <f t="shared" si="80"/>
        <v>22.97</v>
      </c>
      <c r="D951" s="325"/>
      <c r="E951" s="323"/>
      <c r="F951" s="338">
        <f>'U.S. 2020 Pricing - 05.03.2021'!E67</f>
        <v>22.97</v>
      </c>
      <c r="G951" s="339"/>
      <c r="H951" s="339"/>
      <c r="I951" s="339"/>
      <c r="J951" s="338">
        <f>'U.S. 2020 Pricing - 05.03.2021'!K67</f>
        <v>23.22</v>
      </c>
      <c r="K951" s="325"/>
      <c r="L951" s="323"/>
      <c r="M951" s="340">
        <f>'CAN Price Matrix - 05.03.2021'!E67</f>
        <v>30.87</v>
      </c>
      <c r="N951" s="341"/>
      <c r="O951" s="341"/>
      <c r="P951" s="341"/>
      <c r="Q951" s="340">
        <f>'CAN Price Matrix - 05.03.2021'!K67</f>
        <v>32.200000000000003</v>
      </c>
      <c r="R951" s="325"/>
    </row>
    <row r="952" spans="1:18" x14ac:dyDescent="0.25">
      <c r="A952" s="322" t="s">
        <v>1196</v>
      </c>
      <c r="B952" s="336" t="s">
        <v>18</v>
      </c>
      <c r="C952" s="337">
        <f t="shared" si="80"/>
        <v>0</v>
      </c>
      <c r="D952" s="325"/>
      <c r="E952" s="323"/>
      <c r="F952" s="338">
        <f>'U.S. 2020 Pricing - 05.03.2021'!E68</f>
        <v>0</v>
      </c>
      <c r="G952" s="339"/>
      <c r="H952" s="339"/>
      <c r="I952" s="339"/>
      <c r="J952" s="338">
        <f>'U.S. 2020 Pricing - 05.03.2021'!K68</f>
        <v>0</v>
      </c>
      <c r="K952" s="325"/>
      <c r="L952" s="323"/>
      <c r="M952" s="340">
        <f>'CAN Price Matrix - 05.03.2021'!E68</f>
        <v>0</v>
      </c>
      <c r="N952" s="341"/>
      <c r="O952" s="341"/>
      <c r="P952" s="341"/>
      <c r="Q952" s="340">
        <f>'CAN Price Matrix - 05.03.2021'!K68</f>
        <v>0</v>
      </c>
      <c r="R952" s="325"/>
    </row>
    <row r="953" spans="1:18" ht="17.25" x14ac:dyDescent="0.25">
      <c r="A953" s="322"/>
      <c r="B953" s="331" t="s">
        <v>22</v>
      </c>
      <c r="C953" s="332" t="s">
        <v>23</v>
      </c>
      <c r="D953" s="325"/>
      <c r="E953" s="323"/>
      <c r="F953" s="323"/>
      <c r="G953" s="323"/>
      <c r="H953" s="323"/>
      <c r="I953" s="323"/>
      <c r="J953" s="333"/>
      <c r="K953" s="325"/>
      <c r="L953" s="323"/>
      <c r="M953" s="342"/>
      <c r="N953" s="342"/>
      <c r="O953" s="342"/>
      <c r="P953" s="342"/>
      <c r="Q953" s="335"/>
      <c r="R953" s="325"/>
    </row>
    <row r="954" spans="1:18" x14ac:dyDescent="0.25">
      <c r="A954" s="322" t="s">
        <v>1197</v>
      </c>
      <c r="B954" s="336" t="s">
        <v>596</v>
      </c>
      <c r="C954" s="337">
        <f>IF(J944="-","",IF($C$1=$T$1,(J944*$C$2),IF($C$1=$T$2,(Q944*$C$2))))</f>
        <v>115.29</v>
      </c>
      <c r="D954" s="325"/>
      <c r="E954" s="323"/>
      <c r="F954" s="323"/>
      <c r="G954" s="323"/>
      <c r="H954" s="323"/>
      <c r="I954" s="323"/>
      <c r="J954" s="339"/>
      <c r="K954" s="325"/>
      <c r="L954" s="323"/>
      <c r="M954" s="342"/>
      <c r="N954" s="342"/>
      <c r="O954" s="342"/>
      <c r="P954" s="342"/>
      <c r="Q954" s="341"/>
      <c r="R954" s="325"/>
    </row>
    <row r="955" spans="1:18" x14ac:dyDescent="0.25">
      <c r="A955" s="322" t="s">
        <v>1198</v>
      </c>
      <c r="B955" s="336" t="s">
        <v>597</v>
      </c>
      <c r="C955" s="337">
        <f t="shared" ref="C955:C957" si="81">IF(J945="-","",IF($C$1=$T$1,(J945*$C$2),IF($C$1=$T$2,(Q945*$C$2))))</f>
        <v>57.77</v>
      </c>
      <c r="D955" s="325"/>
      <c r="E955" s="323"/>
      <c r="F955" s="323"/>
      <c r="G955" s="323"/>
      <c r="H955" s="323"/>
      <c r="I955" s="323"/>
      <c r="J955" s="339"/>
      <c r="K955" s="325"/>
      <c r="L955" s="323"/>
      <c r="M955" s="342"/>
      <c r="N955" s="342"/>
      <c r="O955" s="342"/>
      <c r="P955" s="342"/>
      <c r="Q955" s="341"/>
      <c r="R955" s="325"/>
    </row>
    <row r="956" spans="1:18" x14ac:dyDescent="0.25">
      <c r="A956" s="322" t="s">
        <v>1199</v>
      </c>
      <c r="B956" s="336" t="s">
        <v>44</v>
      </c>
      <c r="C956" s="337">
        <f t="shared" si="81"/>
        <v>33.119999999999997</v>
      </c>
      <c r="D956" s="325"/>
      <c r="E956" s="323"/>
      <c r="F956" s="323"/>
      <c r="G956" s="323"/>
      <c r="H956" s="323"/>
      <c r="I956" s="323"/>
      <c r="J956" s="339"/>
      <c r="K956" s="325"/>
      <c r="L956" s="323"/>
      <c r="M956" s="342"/>
      <c r="N956" s="342"/>
      <c r="O956" s="342"/>
      <c r="P956" s="342"/>
      <c r="Q956" s="341"/>
      <c r="R956" s="325"/>
    </row>
    <row r="957" spans="1:18" x14ac:dyDescent="0.25">
      <c r="A957" s="322" t="s">
        <v>1200</v>
      </c>
      <c r="B957" s="336" t="s">
        <v>12</v>
      </c>
      <c r="C957" s="337">
        <f t="shared" si="81"/>
        <v>27.57</v>
      </c>
      <c r="D957" s="325"/>
      <c r="E957" s="323"/>
      <c r="F957" s="323"/>
      <c r="G957" s="323"/>
      <c r="H957" s="323"/>
      <c r="I957" s="323"/>
      <c r="J957" s="339"/>
      <c r="K957" s="325"/>
      <c r="L957" s="323"/>
      <c r="M957" s="342"/>
      <c r="N957" s="342"/>
      <c r="O957" s="342"/>
      <c r="P957" s="342"/>
      <c r="Q957" s="341"/>
      <c r="R957" s="325"/>
    </row>
    <row r="958" spans="1:18" x14ac:dyDescent="0.25">
      <c r="A958" s="322" t="s">
        <v>1201</v>
      </c>
      <c r="B958" s="336" t="s">
        <v>14</v>
      </c>
      <c r="C958" s="337">
        <f>IF(J948="-","",IF($C$1=$T$1,(J948*$C$2),IF($C$1=$T$2,(Q948*$C$2))))</f>
        <v>27.37</v>
      </c>
      <c r="D958" s="325"/>
      <c r="E958" s="323"/>
      <c r="F958" s="323"/>
      <c r="G958" s="323"/>
      <c r="H958" s="323"/>
      <c r="I958" s="323"/>
      <c r="J958" s="339"/>
      <c r="K958" s="325"/>
      <c r="L958" s="323"/>
      <c r="M958" s="342"/>
      <c r="N958" s="342"/>
      <c r="O958" s="342"/>
      <c r="P958" s="342"/>
      <c r="Q958" s="341"/>
      <c r="R958" s="325"/>
    </row>
    <row r="959" spans="1:18" x14ac:dyDescent="0.25">
      <c r="A959" s="322" t="s">
        <v>1202</v>
      </c>
      <c r="B959" s="336" t="s">
        <v>15</v>
      </c>
      <c r="C959" s="337">
        <f t="shared" ref="C959:C961" si="82">IF(J949="-","",IF($C$1=$T$1,(J949*$C$2),IF($C$1=$T$2,(Q949*$C$2))))</f>
        <v>26.05</v>
      </c>
      <c r="D959" s="325"/>
      <c r="E959" s="323"/>
      <c r="F959" s="323"/>
      <c r="G959" s="323"/>
      <c r="H959" s="323"/>
      <c r="I959" s="323"/>
      <c r="J959" s="339"/>
      <c r="K959" s="325"/>
      <c r="L959" s="323"/>
      <c r="M959" s="342"/>
      <c r="N959" s="342"/>
      <c r="O959" s="342"/>
      <c r="P959" s="342"/>
      <c r="Q959" s="341"/>
      <c r="R959" s="325"/>
    </row>
    <row r="960" spans="1:18" x14ac:dyDescent="0.25">
      <c r="A960" s="322" t="s">
        <v>1203</v>
      </c>
      <c r="B960" s="336" t="s">
        <v>16</v>
      </c>
      <c r="C960" s="337">
        <f t="shared" si="82"/>
        <v>24.7</v>
      </c>
      <c r="D960" s="325"/>
      <c r="E960" s="323"/>
      <c r="F960" s="323"/>
      <c r="G960" s="323"/>
      <c r="H960" s="323"/>
      <c r="I960" s="323"/>
      <c r="J960" s="339"/>
      <c r="K960" s="325"/>
      <c r="L960" s="323"/>
      <c r="M960" s="342"/>
      <c r="N960" s="342"/>
      <c r="O960" s="342"/>
      <c r="P960" s="342"/>
      <c r="Q960" s="341"/>
      <c r="R960" s="325"/>
    </row>
    <row r="961" spans="1:18" x14ac:dyDescent="0.25">
      <c r="A961" s="322" t="s">
        <v>1204</v>
      </c>
      <c r="B961" s="336" t="s">
        <v>17</v>
      </c>
      <c r="C961" s="337">
        <f t="shared" si="82"/>
        <v>23.22</v>
      </c>
      <c r="D961" s="325"/>
      <c r="E961" s="323"/>
      <c r="F961" s="323"/>
      <c r="G961" s="323"/>
      <c r="H961" s="323"/>
      <c r="I961" s="323"/>
      <c r="J961" s="339"/>
      <c r="K961" s="325"/>
      <c r="L961" s="323"/>
      <c r="M961" s="342"/>
      <c r="N961" s="342"/>
      <c r="O961" s="342"/>
      <c r="P961" s="342"/>
      <c r="Q961" s="341"/>
      <c r="R961" s="325"/>
    </row>
    <row r="962" spans="1:18" x14ac:dyDescent="0.25">
      <c r="A962" s="322" t="s">
        <v>1205</v>
      </c>
      <c r="B962" s="336" t="s">
        <v>18</v>
      </c>
      <c r="C962" s="337">
        <f>IF(J952="-","",IF($C$1=$T$1,(J952*$C$2),IF($C$1=$T$2,(Q952*$C$2))))</f>
        <v>0</v>
      </c>
      <c r="D962" s="325"/>
      <c r="E962" s="323"/>
      <c r="F962" s="323"/>
      <c r="G962" s="323"/>
      <c r="H962" s="323"/>
      <c r="I962" s="323"/>
      <c r="J962" s="339"/>
      <c r="K962" s="325"/>
      <c r="L962" s="323"/>
      <c r="M962" s="342"/>
      <c r="N962" s="342"/>
      <c r="O962" s="342"/>
      <c r="P962" s="342"/>
      <c r="Q962" s="341"/>
      <c r="R962" s="325"/>
    </row>
    <row r="963" spans="1:18" ht="15.75" x14ac:dyDescent="0.25">
      <c r="A963" s="322"/>
      <c r="B963" s="326"/>
      <c r="C963" s="324"/>
      <c r="D963" s="325"/>
      <c r="E963" s="326"/>
      <c r="F963" s="324" t="s">
        <v>590</v>
      </c>
      <c r="G963" s="324"/>
      <c r="H963" s="324"/>
      <c r="I963" s="324"/>
      <c r="J963" s="324" t="s">
        <v>818</v>
      </c>
      <c r="K963" s="325"/>
      <c r="L963" s="326"/>
      <c r="M963" s="327" t="s">
        <v>590</v>
      </c>
      <c r="N963" s="327"/>
      <c r="O963" s="327"/>
      <c r="P963" s="327"/>
      <c r="Q963" s="327" t="s">
        <v>996</v>
      </c>
      <c r="R963" s="325"/>
    </row>
    <row r="964" spans="1:18" ht="15.75" x14ac:dyDescent="0.25">
      <c r="A964" s="322"/>
      <c r="B964" s="344"/>
      <c r="C964" s="329"/>
      <c r="D964" s="325"/>
      <c r="E964" s="326"/>
      <c r="F964" s="329" t="s">
        <v>34</v>
      </c>
      <c r="G964" s="329"/>
      <c r="H964" s="329"/>
      <c r="I964" s="329"/>
      <c r="J964" s="329" t="s">
        <v>34</v>
      </c>
      <c r="K964" s="325"/>
      <c r="L964" s="326"/>
      <c r="M964" s="330" t="s">
        <v>34</v>
      </c>
      <c r="N964" s="330"/>
      <c r="O964" s="330"/>
      <c r="P964" s="330"/>
      <c r="Q964" s="330" t="s">
        <v>34</v>
      </c>
      <c r="R964" s="325"/>
    </row>
    <row r="965" spans="1:18" ht="17.25" x14ac:dyDescent="0.25">
      <c r="A965" s="322"/>
      <c r="B965" s="331" t="s">
        <v>22</v>
      </c>
      <c r="C965" s="332" t="s">
        <v>23</v>
      </c>
      <c r="D965" s="325"/>
      <c r="E965" s="323"/>
      <c r="F965" s="332" t="s">
        <v>23</v>
      </c>
      <c r="G965" s="333"/>
      <c r="H965" s="333"/>
      <c r="I965" s="333"/>
      <c r="J965" s="332" t="s">
        <v>23</v>
      </c>
      <c r="K965" s="325"/>
      <c r="L965" s="323"/>
      <c r="M965" s="334" t="s">
        <v>23</v>
      </c>
      <c r="N965" s="335"/>
      <c r="O965" s="335"/>
      <c r="P965" s="335"/>
      <c r="Q965" s="334" t="s">
        <v>23</v>
      </c>
      <c r="R965" s="325"/>
    </row>
    <row r="966" spans="1:18" x14ac:dyDescent="0.25">
      <c r="A966" s="322" t="s">
        <v>1206</v>
      </c>
      <c r="B966" s="336" t="s">
        <v>596</v>
      </c>
      <c r="C966" s="337">
        <f t="shared" ref="C966:C974" si="83">IF(F966="-","",IF($C$1=$T$1,(F966*$C$2),IF($C$1=$T$2,(M966*$C$2))))</f>
        <v>125.4</v>
      </c>
      <c r="D966" s="325"/>
      <c r="E966" s="323"/>
      <c r="F966" s="338">
        <f>'U.S. 2020 Pricing - 05.03.2021'!E78</f>
        <v>125.4</v>
      </c>
      <c r="G966" s="338">
        <f>'U.S. 2020 Pricing - 05.03.2021'!F78</f>
        <v>100.93</v>
      </c>
      <c r="H966" s="338">
        <f>'U.S. 2020 Pricing - 05.03.2021'!G78</f>
        <v>121.75</v>
      </c>
      <c r="I966" s="338">
        <f>'U.S. 2020 Pricing - 05.03.2021'!H78</f>
        <v>0</v>
      </c>
      <c r="J966" s="338">
        <f>'U.S. 2020 Pricing - 05.03.2021'!K78</f>
        <v>125.65</v>
      </c>
      <c r="K966" s="325"/>
      <c r="L966" s="323"/>
      <c r="M966" s="340">
        <f>'CAN Price Matrix - 05.03.2021'!E78</f>
        <v>168.57</v>
      </c>
      <c r="N966" s="340">
        <f>'CAN Price Matrix - 05.03.2021'!F78</f>
        <v>136.41</v>
      </c>
      <c r="O966" s="340">
        <f>'CAN Price Matrix - 05.03.2021'!G78</f>
        <v>163.66</v>
      </c>
      <c r="P966" s="340">
        <f>'CAN Price Matrix - 05.03.2021'!H78</f>
        <v>0</v>
      </c>
      <c r="Q966" s="340">
        <f>'CAN Price Matrix - 05.03.2021'!K78</f>
        <v>168.9</v>
      </c>
      <c r="R966" s="325"/>
    </row>
    <row r="967" spans="1:18" x14ac:dyDescent="0.25">
      <c r="A967" s="322" t="s">
        <v>1207</v>
      </c>
      <c r="B967" s="336" t="s">
        <v>597</v>
      </c>
      <c r="C967" s="337">
        <f t="shared" si="83"/>
        <v>62.7</v>
      </c>
      <c r="D967" s="325"/>
      <c r="E967" s="323"/>
      <c r="F967" s="338">
        <f>'U.S. 2020 Pricing - 05.03.2021'!E79</f>
        <v>62.7</v>
      </c>
      <c r="G967" s="339"/>
      <c r="H967" s="339"/>
      <c r="I967" s="339"/>
      <c r="J967" s="338">
        <f>'U.S. 2020 Pricing - 05.03.2021'!K79</f>
        <v>62.95</v>
      </c>
      <c r="K967" s="325"/>
      <c r="L967" s="323"/>
      <c r="M967" s="340">
        <f>'CAN Price Matrix - 05.03.2021'!E79</f>
        <v>84.28</v>
      </c>
      <c r="N967" s="341"/>
      <c r="O967" s="341"/>
      <c r="P967" s="341"/>
      <c r="Q967" s="340">
        <f>'CAN Price Matrix - 05.03.2021'!K79</f>
        <v>84.61</v>
      </c>
      <c r="R967" s="325"/>
    </row>
    <row r="968" spans="1:18" x14ac:dyDescent="0.25">
      <c r="A968" s="322" t="s">
        <v>1208</v>
      </c>
      <c r="B968" s="336" t="s">
        <v>44</v>
      </c>
      <c r="C968" s="337">
        <f t="shared" si="83"/>
        <v>39.1</v>
      </c>
      <c r="D968" s="325"/>
      <c r="E968" s="323"/>
      <c r="F968" s="338">
        <f>'U.S. 2020 Pricing - 05.03.2021'!E80</f>
        <v>39.1</v>
      </c>
      <c r="G968" s="339"/>
      <c r="H968" s="339"/>
      <c r="I968" s="339"/>
      <c r="J968" s="338">
        <f>'U.S. 2020 Pricing - 05.03.2021'!K80</f>
        <v>39.35</v>
      </c>
      <c r="K968" s="325"/>
      <c r="L968" s="323"/>
      <c r="M968" s="340">
        <f>'CAN Price Matrix - 05.03.2021'!E80</f>
        <v>51.84</v>
      </c>
      <c r="N968" s="341"/>
      <c r="O968" s="341"/>
      <c r="P968" s="341"/>
      <c r="Q968" s="340">
        <f>'CAN Price Matrix - 05.03.2021'!K80</f>
        <v>52.17</v>
      </c>
      <c r="R968" s="325"/>
    </row>
    <row r="969" spans="1:18" x14ac:dyDescent="0.25">
      <c r="A969" s="322" t="s">
        <v>1209</v>
      </c>
      <c r="B969" s="336" t="s">
        <v>12</v>
      </c>
      <c r="C969" s="337">
        <f t="shared" si="83"/>
        <v>31.01</v>
      </c>
      <c r="D969" s="325"/>
      <c r="E969" s="323"/>
      <c r="F969" s="338">
        <f>'U.S. 2020 Pricing - 05.03.2021'!E81</f>
        <v>31.01</v>
      </c>
      <c r="G969" s="339"/>
      <c r="H969" s="339"/>
      <c r="I969" s="339"/>
      <c r="J969" s="338">
        <f>'U.S. 2020 Pricing - 05.03.2021'!K81</f>
        <v>31.26</v>
      </c>
      <c r="K969" s="325"/>
      <c r="L969" s="323"/>
      <c r="M969" s="340">
        <f>'CAN Price Matrix - 05.03.2021'!E81</f>
        <v>41.68</v>
      </c>
      <c r="N969" s="341"/>
      <c r="O969" s="341"/>
      <c r="P969" s="341"/>
      <c r="Q969" s="340">
        <f>'CAN Price Matrix - 05.03.2021'!K81</f>
        <v>42.01</v>
      </c>
      <c r="R969" s="325"/>
    </row>
    <row r="970" spans="1:18" x14ac:dyDescent="0.25">
      <c r="A970" s="322" t="s">
        <v>1210</v>
      </c>
      <c r="B970" s="336" t="s">
        <v>14</v>
      </c>
      <c r="C970" s="337">
        <f t="shared" si="83"/>
        <v>30.82</v>
      </c>
      <c r="D970" s="325"/>
      <c r="E970" s="323"/>
      <c r="F970" s="338">
        <f>'U.S. 2020 Pricing - 05.03.2021'!E82</f>
        <v>30.82</v>
      </c>
      <c r="G970" s="339"/>
      <c r="H970" s="339"/>
      <c r="I970" s="339"/>
      <c r="J970" s="338">
        <f>'U.S. 2020 Pricing - 05.03.2021'!K82</f>
        <v>31.07</v>
      </c>
      <c r="K970" s="325"/>
      <c r="L970" s="323"/>
      <c r="M970" s="340">
        <f>'CAN Price Matrix - 05.03.2021'!E82</f>
        <v>41.43</v>
      </c>
      <c r="N970" s="341"/>
      <c r="O970" s="341"/>
      <c r="P970" s="341"/>
      <c r="Q970" s="340">
        <f>'CAN Price Matrix - 05.03.2021'!K82</f>
        <v>41.76</v>
      </c>
      <c r="R970" s="325"/>
    </row>
    <row r="971" spans="1:18" x14ac:dyDescent="0.25">
      <c r="A971" s="322" t="s">
        <v>1211</v>
      </c>
      <c r="B971" s="336" t="s">
        <v>15</v>
      </c>
      <c r="C971" s="337">
        <f t="shared" si="83"/>
        <v>29.48</v>
      </c>
      <c r="D971" s="325"/>
      <c r="E971" s="323"/>
      <c r="F971" s="338">
        <f>'U.S. 2020 Pricing - 05.03.2021'!E83</f>
        <v>29.48</v>
      </c>
      <c r="G971" s="339"/>
      <c r="H971" s="339"/>
      <c r="I971" s="339"/>
      <c r="J971" s="338">
        <f>'U.S. 2020 Pricing - 05.03.2021'!K83</f>
        <v>29.73</v>
      </c>
      <c r="K971" s="325"/>
      <c r="L971" s="323"/>
      <c r="M971" s="340">
        <f>'CAN Price Matrix - 05.03.2021'!E83</f>
        <v>39.64</v>
      </c>
      <c r="N971" s="341"/>
      <c r="O971" s="341"/>
      <c r="P971" s="341"/>
      <c r="Q971" s="340">
        <f>'CAN Price Matrix - 05.03.2021'!K83</f>
        <v>39.97</v>
      </c>
      <c r="R971" s="325"/>
    </row>
    <row r="972" spans="1:18" x14ac:dyDescent="0.25">
      <c r="A972" s="322" t="s">
        <v>1212</v>
      </c>
      <c r="B972" s="336" t="s">
        <v>16</v>
      </c>
      <c r="C972" s="337">
        <f t="shared" si="83"/>
        <v>28.14</v>
      </c>
      <c r="D972" s="325"/>
      <c r="E972" s="323"/>
      <c r="F972" s="338">
        <f>'U.S. 2020 Pricing - 05.03.2021'!E84</f>
        <v>28.14</v>
      </c>
      <c r="G972" s="339"/>
      <c r="H972" s="339"/>
      <c r="I972" s="339"/>
      <c r="J972" s="338">
        <f>'U.S. 2020 Pricing - 05.03.2021'!K84</f>
        <v>28.39</v>
      </c>
      <c r="K972" s="325"/>
      <c r="L972" s="323"/>
      <c r="M972" s="340">
        <f>'CAN Price Matrix - 05.03.2021'!E84</f>
        <v>37.82</v>
      </c>
      <c r="N972" s="341"/>
      <c r="O972" s="341"/>
      <c r="P972" s="341"/>
      <c r="Q972" s="340">
        <f>'CAN Price Matrix - 05.03.2021'!K84</f>
        <v>38.15</v>
      </c>
      <c r="R972" s="325"/>
    </row>
    <row r="973" spans="1:18" x14ac:dyDescent="0.25">
      <c r="A973" s="322" t="s">
        <v>1213</v>
      </c>
      <c r="B973" s="336" t="s">
        <v>17</v>
      </c>
      <c r="C973" s="337">
        <f t="shared" si="83"/>
        <v>26.62</v>
      </c>
      <c r="D973" s="325"/>
      <c r="E973" s="323"/>
      <c r="F973" s="338">
        <f>'U.S. 2020 Pricing - 05.03.2021'!E85</f>
        <v>26.62</v>
      </c>
      <c r="G973" s="339"/>
      <c r="H973" s="339"/>
      <c r="I973" s="339"/>
      <c r="J973" s="338">
        <f>'U.S. 2020 Pricing - 05.03.2021'!K85</f>
        <v>26.87</v>
      </c>
      <c r="K973" s="325"/>
      <c r="L973" s="323"/>
      <c r="M973" s="340">
        <f>'CAN Price Matrix - 05.03.2021'!E85</f>
        <v>35.78</v>
      </c>
      <c r="N973" s="341"/>
      <c r="O973" s="341"/>
      <c r="P973" s="341"/>
      <c r="Q973" s="340">
        <f>'CAN Price Matrix - 05.03.2021'!K85</f>
        <v>36.11</v>
      </c>
      <c r="R973" s="325"/>
    </row>
    <row r="974" spans="1:18" x14ac:dyDescent="0.25">
      <c r="A974" s="322" t="s">
        <v>1214</v>
      </c>
      <c r="B974" s="336" t="s">
        <v>18</v>
      </c>
      <c r="C974" s="337">
        <f t="shared" si="83"/>
        <v>0</v>
      </c>
      <c r="D974" s="325"/>
      <c r="E974" s="323"/>
      <c r="F974" s="338">
        <f>'U.S. 2020 Pricing - 05.03.2021'!E86</f>
        <v>0</v>
      </c>
      <c r="G974" s="339"/>
      <c r="H974" s="339"/>
      <c r="I974" s="339"/>
      <c r="J974" s="338">
        <f>'U.S. 2020 Pricing - 05.03.2021'!K86</f>
        <v>0</v>
      </c>
      <c r="K974" s="325"/>
      <c r="L974" s="323"/>
      <c r="M974" s="340">
        <f>'CAN Price Matrix - 05.03.2021'!E86</f>
        <v>0</v>
      </c>
      <c r="N974" s="341"/>
      <c r="O974" s="341"/>
      <c r="P974" s="341"/>
      <c r="Q974" s="340">
        <f>'CAN Price Matrix - 05.03.2021'!K86</f>
        <v>0</v>
      </c>
      <c r="R974" s="325"/>
    </row>
    <row r="975" spans="1:18" ht="17.25" x14ac:dyDescent="0.25">
      <c r="A975" s="322"/>
      <c r="B975" s="331" t="s">
        <v>22</v>
      </c>
      <c r="C975" s="332" t="s">
        <v>23</v>
      </c>
      <c r="D975" s="325"/>
      <c r="E975" s="323"/>
      <c r="F975" s="323"/>
      <c r="G975" s="323"/>
      <c r="H975" s="323"/>
      <c r="I975" s="323"/>
      <c r="J975" s="333"/>
      <c r="K975" s="325"/>
      <c r="L975" s="323"/>
      <c r="M975" s="342"/>
      <c r="N975" s="342"/>
      <c r="O975" s="342"/>
      <c r="P975" s="342"/>
      <c r="Q975" s="335"/>
      <c r="R975" s="325"/>
    </row>
    <row r="976" spans="1:18" x14ac:dyDescent="0.25">
      <c r="A976" s="322" t="s">
        <v>1215</v>
      </c>
      <c r="B976" s="336" t="s">
        <v>596</v>
      </c>
      <c r="C976" s="337">
        <f>IF(J966="-","",IF($C$1=$T$1,(J966*$C$2),IF($C$1=$T$2,(Q966*$C$2))))</f>
        <v>125.65</v>
      </c>
      <c r="D976" s="325"/>
      <c r="E976" s="323"/>
      <c r="F976" s="323"/>
      <c r="G976" s="323"/>
      <c r="H976" s="323"/>
      <c r="I976" s="323"/>
      <c r="J976" s="339"/>
      <c r="K976" s="325"/>
      <c r="L976" s="323"/>
      <c r="M976" s="342"/>
      <c r="N976" s="342"/>
      <c r="O976" s="342"/>
      <c r="P976" s="342"/>
      <c r="Q976" s="341"/>
      <c r="R976" s="325"/>
    </row>
    <row r="977" spans="1:18" x14ac:dyDescent="0.25">
      <c r="A977" s="322" t="s">
        <v>1216</v>
      </c>
      <c r="B977" s="336" t="s">
        <v>597</v>
      </c>
      <c r="C977" s="337">
        <f t="shared" ref="C977:C979" si="84">IF(J967="-","",IF($C$1=$T$1,(J967*$C$2),IF($C$1=$T$2,(Q967*$C$2))))</f>
        <v>62.95</v>
      </c>
      <c r="D977" s="325"/>
      <c r="E977" s="323"/>
      <c r="F977" s="323"/>
      <c r="G977" s="323"/>
      <c r="H977" s="323"/>
      <c r="I977" s="323"/>
      <c r="J977" s="339"/>
      <c r="K977" s="325"/>
      <c r="L977" s="323"/>
      <c r="M977" s="342"/>
      <c r="N977" s="342"/>
      <c r="O977" s="342"/>
      <c r="P977" s="342"/>
      <c r="Q977" s="341"/>
      <c r="R977" s="325"/>
    </row>
    <row r="978" spans="1:18" x14ac:dyDescent="0.25">
      <c r="A978" s="322" t="s">
        <v>1217</v>
      </c>
      <c r="B978" s="336" t="s">
        <v>44</v>
      </c>
      <c r="C978" s="337">
        <f t="shared" si="84"/>
        <v>39.35</v>
      </c>
      <c r="D978" s="325"/>
      <c r="E978" s="323"/>
      <c r="F978" s="323"/>
      <c r="G978" s="323"/>
      <c r="H978" s="323"/>
      <c r="I978" s="323"/>
      <c r="J978" s="339"/>
      <c r="K978" s="325"/>
      <c r="L978" s="323"/>
      <c r="M978" s="342"/>
      <c r="N978" s="342"/>
      <c r="O978" s="342"/>
      <c r="P978" s="342"/>
      <c r="Q978" s="341"/>
      <c r="R978" s="325"/>
    </row>
    <row r="979" spans="1:18" x14ac:dyDescent="0.25">
      <c r="A979" s="322" t="s">
        <v>1218</v>
      </c>
      <c r="B979" s="336" t="s">
        <v>12</v>
      </c>
      <c r="C979" s="337">
        <f t="shared" si="84"/>
        <v>31.26</v>
      </c>
      <c r="D979" s="325"/>
      <c r="E979" s="323"/>
      <c r="F979" s="323"/>
      <c r="G979" s="323"/>
      <c r="H979" s="323"/>
      <c r="I979" s="323"/>
      <c r="J979" s="339"/>
      <c r="K979" s="325"/>
      <c r="L979" s="323"/>
      <c r="M979" s="342"/>
      <c r="N979" s="342"/>
      <c r="O979" s="342"/>
      <c r="P979" s="342"/>
      <c r="Q979" s="341"/>
      <c r="R979" s="325"/>
    </row>
    <row r="980" spans="1:18" x14ac:dyDescent="0.25">
      <c r="A980" s="322" t="s">
        <v>1219</v>
      </c>
      <c r="B980" s="336" t="s">
        <v>14</v>
      </c>
      <c r="C980" s="337">
        <f>IF(J970="-","",IF($C$1=$T$1,(J970*$C$2),IF($C$1=$T$2,(Q970*$C$2))))</f>
        <v>31.07</v>
      </c>
      <c r="D980" s="325"/>
      <c r="E980" s="323"/>
      <c r="F980" s="323"/>
      <c r="G980" s="323"/>
      <c r="H980" s="323"/>
      <c r="I980" s="323"/>
      <c r="J980" s="339"/>
      <c r="K980" s="325"/>
      <c r="L980" s="323"/>
      <c r="M980" s="342"/>
      <c r="N980" s="342"/>
      <c r="O980" s="342"/>
      <c r="P980" s="342"/>
      <c r="Q980" s="341"/>
      <c r="R980" s="325"/>
    </row>
    <row r="981" spans="1:18" x14ac:dyDescent="0.25">
      <c r="A981" s="322" t="s">
        <v>1220</v>
      </c>
      <c r="B981" s="336" t="s">
        <v>15</v>
      </c>
      <c r="C981" s="337">
        <f t="shared" ref="C981:C983" si="85">IF(J971="-","",IF($C$1=$T$1,(J971*$C$2),IF($C$1=$T$2,(Q971*$C$2))))</f>
        <v>29.73</v>
      </c>
      <c r="D981" s="325"/>
      <c r="E981" s="323"/>
      <c r="F981" s="323"/>
      <c r="G981" s="323"/>
      <c r="H981" s="323"/>
      <c r="I981" s="323"/>
      <c r="J981" s="339"/>
      <c r="K981" s="325"/>
      <c r="L981" s="323"/>
      <c r="M981" s="342"/>
      <c r="N981" s="342"/>
      <c r="O981" s="342"/>
      <c r="P981" s="342"/>
      <c r="Q981" s="341"/>
      <c r="R981" s="325"/>
    </row>
    <row r="982" spans="1:18" x14ac:dyDescent="0.25">
      <c r="A982" s="322" t="s">
        <v>1221</v>
      </c>
      <c r="B982" s="336" t="s">
        <v>16</v>
      </c>
      <c r="C982" s="337">
        <f t="shared" si="85"/>
        <v>28.39</v>
      </c>
      <c r="D982" s="325"/>
      <c r="E982" s="323"/>
      <c r="F982" s="323"/>
      <c r="G982" s="323"/>
      <c r="H982" s="323"/>
      <c r="I982" s="323"/>
      <c r="J982" s="339"/>
      <c r="K982" s="325"/>
      <c r="L982" s="323"/>
      <c r="M982" s="342"/>
      <c r="N982" s="342"/>
      <c r="O982" s="342"/>
      <c r="P982" s="342"/>
      <c r="Q982" s="341"/>
      <c r="R982" s="325"/>
    </row>
    <row r="983" spans="1:18" x14ac:dyDescent="0.25">
      <c r="A983" s="322" t="s">
        <v>1222</v>
      </c>
      <c r="B983" s="336" t="s">
        <v>17</v>
      </c>
      <c r="C983" s="337">
        <f t="shared" si="85"/>
        <v>26.87</v>
      </c>
      <c r="D983" s="325"/>
      <c r="E983" s="323"/>
      <c r="F983" s="323"/>
      <c r="G983" s="323"/>
      <c r="H983" s="323"/>
      <c r="I983" s="323"/>
      <c r="J983" s="339"/>
      <c r="K983" s="325"/>
      <c r="L983" s="323"/>
      <c r="M983" s="342"/>
      <c r="N983" s="342"/>
      <c r="O983" s="342"/>
      <c r="P983" s="342"/>
      <c r="Q983" s="341"/>
      <c r="R983" s="325"/>
    </row>
    <row r="984" spans="1:18" x14ac:dyDescent="0.25">
      <c r="A984" s="322" t="s">
        <v>1223</v>
      </c>
      <c r="B984" s="336" t="s">
        <v>18</v>
      </c>
      <c r="C984" s="337">
        <f>IF(J974="-","",IF($C$1=$T$1,(J974*$C$2),IF($C$1=$T$2,(Q974*$C$2))))</f>
        <v>0</v>
      </c>
      <c r="D984" s="325"/>
      <c r="E984" s="323"/>
      <c r="F984" s="323"/>
      <c r="G984" s="323"/>
      <c r="H984" s="323"/>
      <c r="I984" s="323"/>
      <c r="J984" s="339"/>
      <c r="K984" s="325"/>
      <c r="L984" s="323"/>
      <c r="M984" s="342"/>
      <c r="N984" s="342"/>
      <c r="O984" s="342"/>
      <c r="P984" s="342"/>
      <c r="Q984" s="341"/>
      <c r="R984" s="325"/>
    </row>
    <row r="985" spans="1:18" ht="15.75" x14ac:dyDescent="0.25">
      <c r="A985" s="322"/>
      <c r="B985" s="343"/>
      <c r="C985" s="324"/>
      <c r="D985" s="325"/>
      <c r="E985" s="326"/>
      <c r="F985" s="324" t="s">
        <v>593</v>
      </c>
      <c r="G985" s="324"/>
      <c r="H985" s="324"/>
      <c r="I985" s="324"/>
      <c r="J985" s="324"/>
      <c r="K985" s="325"/>
      <c r="L985" s="326"/>
      <c r="M985" s="327" t="s">
        <v>593</v>
      </c>
      <c r="N985" s="327"/>
      <c r="O985" s="327"/>
      <c r="P985" s="327"/>
      <c r="Q985" s="327"/>
      <c r="R985" s="325"/>
    </row>
    <row r="986" spans="1:18" ht="15.75" x14ac:dyDescent="0.25">
      <c r="A986" s="322"/>
      <c r="B986" s="344"/>
      <c r="C986" s="329"/>
      <c r="D986" s="325"/>
      <c r="E986" s="326"/>
      <c r="F986" s="329" t="s">
        <v>34</v>
      </c>
      <c r="G986" s="329"/>
      <c r="H986" s="329"/>
      <c r="I986" s="329"/>
      <c r="J986" s="329"/>
      <c r="K986" s="325"/>
      <c r="L986" s="326"/>
      <c r="M986" s="330" t="s">
        <v>34</v>
      </c>
      <c r="N986" s="330"/>
      <c r="O986" s="330"/>
      <c r="P986" s="330"/>
      <c r="Q986" s="330"/>
      <c r="R986" s="325"/>
    </row>
    <row r="987" spans="1:18" ht="17.25" x14ac:dyDescent="0.25">
      <c r="A987" s="322"/>
      <c r="B987" s="331" t="s">
        <v>22</v>
      </c>
      <c r="C987" s="332" t="s">
        <v>23</v>
      </c>
      <c r="D987" s="325"/>
      <c r="E987" s="323"/>
      <c r="F987" s="332" t="s">
        <v>23</v>
      </c>
      <c r="G987" s="333"/>
      <c r="H987" s="333"/>
      <c r="I987" s="333"/>
      <c r="J987" s="333"/>
      <c r="K987" s="325"/>
      <c r="L987" s="323"/>
      <c r="M987" s="334" t="s">
        <v>23</v>
      </c>
      <c r="N987" s="335"/>
      <c r="O987" s="335"/>
      <c r="P987" s="335"/>
      <c r="Q987" s="335"/>
      <c r="R987" s="325"/>
    </row>
    <row r="988" spans="1:18" x14ac:dyDescent="0.25">
      <c r="A988" s="322" t="s">
        <v>1224</v>
      </c>
      <c r="B988" s="336" t="s">
        <v>596</v>
      </c>
      <c r="C988" s="337">
        <f t="shared" ref="C988:C996" si="86">IF(F988="-","",IF($C$1=$T$1,(F988*$C$2),IF($C$1=$T$2,(M988*$C$2))))</f>
        <v>137.66</v>
      </c>
      <c r="D988" s="325"/>
      <c r="E988" s="323"/>
      <c r="F988" s="338">
        <f>'U.S. 2020 Pricing - 05.03.2021'!E96</f>
        <v>137.66</v>
      </c>
      <c r="G988" s="339"/>
      <c r="H988" s="339"/>
      <c r="I988" s="339"/>
      <c r="J988" s="339"/>
      <c r="K988" s="325"/>
      <c r="L988" s="323"/>
      <c r="M988" s="340">
        <f>'CAN Price Matrix - 05.03.2021'!E96</f>
        <v>176.23</v>
      </c>
      <c r="N988" s="341"/>
      <c r="O988" s="341"/>
      <c r="P988" s="341"/>
      <c r="Q988" s="341"/>
      <c r="R988" s="325"/>
    </row>
    <row r="989" spans="1:18" x14ac:dyDescent="0.25">
      <c r="A989" s="322" t="s">
        <v>1225</v>
      </c>
      <c r="B989" s="336" t="s">
        <v>597</v>
      </c>
      <c r="C989" s="337">
        <f t="shared" si="86"/>
        <v>68.83</v>
      </c>
      <c r="D989" s="325"/>
      <c r="E989" s="323"/>
      <c r="F989" s="338">
        <f>'U.S. 2020 Pricing - 05.03.2021'!E97</f>
        <v>68.83</v>
      </c>
      <c r="G989" s="339"/>
      <c r="H989" s="339"/>
      <c r="I989" s="339"/>
      <c r="J989" s="339"/>
      <c r="K989" s="325"/>
      <c r="L989" s="323"/>
      <c r="M989" s="340">
        <f>'CAN Price Matrix - 05.03.2021'!E97</f>
        <v>88.12</v>
      </c>
      <c r="N989" s="341"/>
      <c r="O989" s="341"/>
      <c r="P989" s="341"/>
      <c r="Q989" s="341"/>
      <c r="R989" s="325"/>
    </row>
    <row r="990" spans="1:18" x14ac:dyDescent="0.25">
      <c r="A990" s="322" t="s">
        <v>1226</v>
      </c>
      <c r="B990" s="336" t="s">
        <v>44</v>
      </c>
      <c r="C990" s="337">
        <f t="shared" si="86"/>
        <v>39.340000000000003</v>
      </c>
      <c r="D990" s="325"/>
      <c r="E990" s="323"/>
      <c r="F990" s="338">
        <f>'U.S. 2020 Pricing - 05.03.2021'!E98</f>
        <v>39.340000000000003</v>
      </c>
      <c r="G990" s="339"/>
      <c r="H990" s="339"/>
      <c r="I990" s="339"/>
      <c r="J990" s="339"/>
      <c r="K990" s="325"/>
      <c r="L990" s="323"/>
      <c r="M990" s="340">
        <f>'CAN Price Matrix - 05.03.2021'!E98</f>
        <v>54.19</v>
      </c>
      <c r="N990" s="341"/>
      <c r="O990" s="341"/>
      <c r="P990" s="341"/>
      <c r="Q990" s="341"/>
      <c r="R990" s="325"/>
    </row>
    <row r="991" spans="1:18" x14ac:dyDescent="0.25">
      <c r="A991" s="322" t="s">
        <v>1227</v>
      </c>
      <c r="B991" s="336" t="s">
        <v>12</v>
      </c>
      <c r="C991" s="337">
        <f t="shared" si="86"/>
        <v>34.67</v>
      </c>
      <c r="D991" s="325"/>
      <c r="E991" s="323"/>
      <c r="F991" s="338">
        <f>'U.S. 2020 Pricing - 05.03.2021'!E99</f>
        <v>34.67</v>
      </c>
      <c r="G991" s="339"/>
      <c r="H991" s="339"/>
      <c r="I991" s="339"/>
      <c r="J991" s="339"/>
      <c r="K991" s="325"/>
      <c r="L991" s="323"/>
      <c r="M991" s="340">
        <f>'CAN Price Matrix - 05.03.2021'!E99</f>
        <v>44.39</v>
      </c>
      <c r="N991" s="341"/>
      <c r="O991" s="341"/>
      <c r="P991" s="341"/>
      <c r="Q991" s="341"/>
      <c r="R991" s="325"/>
    </row>
    <row r="992" spans="1:18" x14ac:dyDescent="0.25">
      <c r="A992" s="322" t="s">
        <v>1228</v>
      </c>
      <c r="B992" s="336" t="s">
        <v>14</v>
      </c>
      <c r="C992" s="337">
        <f t="shared" si="86"/>
        <v>34.479999999999997</v>
      </c>
      <c r="D992" s="325"/>
      <c r="E992" s="323"/>
      <c r="F992" s="338">
        <f>'U.S. 2020 Pricing - 05.03.2021'!E100</f>
        <v>34.479999999999997</v>
      </c>
      <c r="G992" s="339"/>
      <c r="H992" s="339"/>
      <c r="I992" s="339"/>
      <c r="J992" s="339"/>
      <c r="K992" s="325"/>
      <c r="L992" s="323"/>
      <c r="M992" s="340">
        <f>'CAN Price Matrix - 05.03.2021'!E100</f>
        <v>44.13</v>
      </c>
      <c r="N992" s="341"/>
      <c r="O992" s="341"/>
      <c r="P992" s="341"/>
      <c r="Q992" s="341"/>
      <c r="R992" s="325"/>
    </row>
    <row r="993" spans="1:18" x14ac:dyDescent="0.25">
      <c r="A993" s="322" t="s">
        <v>1229</v>
      </c>
      <c r="B993" s="336" t="s">
        <v>15</v>
      </c>
      <c r="C993" s="337">
        <f t="shared" si="86"/>
        <v>33.08</v>
      </c>
      <c r="D993" s="325"/>
      <c r="E993" s="323"/>
      <c r="F993" s="338">
        <f>'U.S. 2020 Pricing - 05.03.2021'!E101</f>
        <v>33.08</v>
      </c>
      <c r="G993" s="339"/>
      <c r="H993" s="339"/>
      <c r="I993" s="339"/>
      <c r="J993" s="339"/>
      <c r="K993" s="325"/>
      <c r="L993" s="323"/>
      <c r="M993" s="340">
        <f>'CAN Price Matrix - 05.03.2021'!E101</f>
        <v>42.35</v>
      </c>
      <c r="N993" s="341"/>
      <c r="O993" s="341"/>
      <c r="P993" s="341"/>
      <c r="Q993" s="341"/>
      <c r="R993" s="325"/>
    </row>
    <row r="994" spans="1:18" x14ac:dyDescent="0.25">
      <c r="A994" s="322" t="s">
        <v>1230</v>
      </c>
      <c r="B994" s="336" t="s">
        <v>16</v>
      </c>
      <c r="C994" s="337">
        <f t="shared" si="86"/>
        <v>31.68</v>
      </c>
      <c r="D994" s="325"/>
      <c r="E994" s="323"/>
      <c r="F994" s="338">
        <f>'U.S. 2020 Pricing - 05.03.2021'!E102</f>
        <v>31.68</v>
      </c>
      <c r="G994" s="339"/>
      <c r="H994" s="339"/>
      <c r="I994" s="339"/>
      <c r="J994" s="339"/>
      <c r="K994" s="325"/>
      <c r="L994" s="323"/>
      <c r="M994" s="340">
        <f>'CAN Price Matrix - 05.03.2021'!E102</f>
        <v>40.56</v>
      </c>
      <c r="N994" s="341"/>
      <c r="O994" s="341"/>
      <c r="P994" s="341"/>
      <c r="Q994" s="341"/>
      <c r="R994" s="325"/>
    </row>
    <row r="995" spans="1:18" x14ac:dyDescent="0.25">
      <c r="A995" s="322" t="s">
        <v>1231</v>
      </c>
      <c r="B995" s="336" t="s">
        <v>17</v>
      </c>
      <c r="C995" s="337">
        <f t="shared" si="86"/>
        <v>30.08</v>
      </c>
      <c r="D995" s="325"/>
      <c r="E995" s="323"/>
      <c r="F995" s="338">
        <f>'U.S. 2020 Pricing - 05.03.2021'!E103</f>
        <v>30.08</v>
      </c>
      <c r="G995" s="339"/>
      <c r="H995" s="339"/>
      <c r="I995" s="339"/>
      <c r="J995" s="339"/>
      <c r="K995" s="325"/>
      <c r="L995" s="323"/>
      <c r="M995" s="340">
        <f>'CAN Price Matrix - 05.03.2021'!E103</f>
        <v>38.49</v>
      </c>
      <c r="N995" s="341"/>
      <c r="O995" s="341"/>
      <c r="P995" s="341"/>
      <c r="Q995" s="341"/>
      <c r="R995" s="325"/>
    </row>
    <row r="996" spans="1:18" x14ac:dyDescent="0.25">
      <c r="A996" s="322" t="s">
        <v>1232</v>
      </c>
      <c r="B996" s="336" t="s">
        <v>18</v>
      </c>
      <c r="C996" s="337">
        <f t="shared" si="86"/>
        <v>0</v>
      </c>
      <c r="D996" s="325"/>
      <c r="E996" s="323"/>
      <c r="F996" s="338">
        <f>'U.S. 2020 Pricing - 05.03.2021'!E104</f>
        <v>0</v>
      </c>
      <c r="G996" s="339"/>
      <c r="H996" s="339"/>
      <c r="I996" s="339"/>
      <c r="J996" s="339"/>
      <c r="K996" s="325"/>
      <c r="L996" s="323"/>
      <c r="M996" s="340">
        <f>'CAN Price Matrix - 05.03.2021'!E104</f>
        <v>0</v>
      </c>
      <c r="N996" s="341"/>
      <c r="O996" s="341"/>
      <c r="P996" s="341"/>
      <c r="Q996" s="341"/>
      <c r="R996" s="325"/>
    </row>
    <row r="997" spans="1:18" ht="15.75" x14ac:dyDescent="0.25">
      <c r="A997" s="322"/>
      <c r="B997" s="343"/>
      <c r="C997" s="324"/>
      <c r="D997" s="325"/>
      <c r="E997" s="326"/>
      <c r="F997" s="324" t="s">
        <v>591</v>
      </c>
      <c r="G997" s="324"/>
      <c r="H997" s="324"/>
      <c r="I997" s="324"/>
      <c r="J997" s="324" t="s">
        <v>763</v>
      </c>
      <c r="K997" s="325"/>
      <c r="L997" s="326"/>
      <c r="M997" s="327" t="s">
        <v>591</v>
      </c>
      <c r="N997" s="327"/>
      <c r="O997" s="327"/>
      <c r="P997" s="327"/>
      <c r="Q997" s="327" t="s">
        <v>997</v>
      </c>
      <c r="R997" s="325"/>
    </row>
    <row r="998" spans="1:18" ht="15.75" x14ac:dyDescent="0.25">
      <c r="A998" s="322"/>
      <c r="B998" s="344"/>
      <c r="C998" s="329"/>
      <c r="D998" s="325"/>
      <c r="E998" s="326"/>
      <c r="F998" s="329" t="s">
        <v>34</v>
      </c>
      <c r="G998" s="329"/>
      <c r="H998" s="329"/>
      <c r="I998" s="329"/>
      <c r="J998" s="329" t="s">
        <v>34</v>
      </c>
      <c r="K998" s="325"/>
      <c r="L998" s="326"/>
      <c r="M998" s="330" t="s">
        <v>34</v>
      </c>
      <c r="N998" s="330"/>
      <c r="O998" s="330"/>
      <c r="P998" s="330"/>
      <c r="Q998" s="330" t="s">
        <v>34</v>
      </c>
      <c r="R998" s="325"/>
    </row>
    <row r="999" spans="1:18" ht="17.25" x14ac:dyDescent="0.25">
      <c r="A999" s="322"/>
      <c r="B999" s="331" t="s">
        <v>22</v>
      </c>
      <c r="C999" s="332" t="s">
        <v>23</v>
      </c>
      <c r="D999" s="325"/>
      <c r="E999" s="323"/>
      <c r="F999" s="332" t="s">
        <v>23</v>
      </c>
      <c r="G999" s="333"/>
      <c r="H999" s="333"/>
      <c r="I999" s="333"/>
      <c r="J999" s="332" t="s">
        <v>23</v>
      </c>
      <c r="K999" s="325"/>
      <c r="L999" s="323"/>
      <c r="M999" s="334" t="s">
        <v>23</v>
      </c>
      <c r="N999" s="335"/>
      <c r="O999" s="335"/>
      <c r="P999" s="335"/>
      <c r="Q999" s="334" t="s">
        <v>23</v>
      </c>
      <c r="R999" s="325"/>
    </row>
    <row r="1000" spans="1:18" x14ac:dyDescent="0.25">
      <c r="A1000" s="322" t="s">
        <v>1233</v>
      </c>
      <c r="B1000" s="336" t="s">
        <v>596</v>
      </c>
      <c r="C1000" s="337">
        <f t="shared" ref="C1000:C1008" si="87">IF(F1000="-","",IF($C$1=$T$1,(F1000*$C$2),IF($C$1=$T$2,(M1000*$C$2))))</f>
        <v>131.11000000000001</v>
      </c>
      <c r="D1000" s="325"/>
      <c r="E1000" s="323"/>
      <c r="F1000" s="338">
        <f>'U.S. 2020 Pricing - 05.03.2021'!E114</f>
        <v>131.11000000000001</v>
      </c>
      <c r="G1000" s="338">
        <f>'U.S. 2020 Pricing - 05.03.2021'!F114</f>
        <v>105.51</v>
      </c>
      <c r="H1000" s="338">
        <f>'U.S. 2020 Pricing - 05.03.2021'!G114</f>
        <v>127.29</v>
      </c>
      <c r="I1000" s="338">
        <f>'U.S. 2020 Pricing - 05.03.2021'!H114</f>
        <v>0</v>
      </c>
      <c r="J1000" s="338">
        <f>'U.S. 2020 Pricing - 05.03.2021'!K114</f>
        <v>131.36000000000001</v>
      </c>
      <c r="K1000" s="325"/>
      <c r="L1000" s="323"/>
      <c r="M1000" s="340">
        <f>'CAN Price Matrix - 05.03.2021'!E114</f>
        <v>176.23</v>
      </c>
      <c r="N1000" s="340">
        <f>'CAN Price Matrix - 05.03.2021'!F114</f>
        <v>142.6</v>
      </c>
      <c r="O1000" s="340">
        <f>'CAN Price Matrix - 05.03.2021'!G114</f>
        <v>171.09</v>
      </c>
      <c r="P1000" s="340">
        <f>'CAN Price Matrix - 05.03.2021'!H114</f>
        <v>0</v>
      </c>
      <c r="Q1000" s="340">
        <f>'CAN Price Matrix - 05.03.2021'!K114</f>
        <v>176.56</v>
      </c>
      <c r="R1000" s="325"/>
    </row>
    <row r="1001" spans="1:18" x14ac:dyDescent="0.25">
      <c r="A1001" s="322" t="s">
        <v>1234</v>
      </c>
      <c r="B1001" s="336" t="s">
        <v>597</v>
      </c>
      <c r="C1001" s="337">
        <f t="shared" si="87"/>
        <v>65.55</v>
      </c>
      <c r="D1001" s="325"/>
      <c r="E1001" s="323"/>
      <c r="F1001" s="338">
        <f>'U.S. 2020 Pricing - 05.03.2021'!E115</f>
        <v>65.55</v>
      </c>
      <c r="G1001" s="339"/>
      <c r="H1001" s="339"/>
      <c r="I1001" s="339"/>
      <c r="J1001" s="338">
        <f>'U.S. 2020 Pricing - 05.03.2021'!K115</f>
        <v>65.8</v>
      </c>
      <c r="K1001" s="325"/>
      <c r="L1001" s="323"/>
      <c r="M1001" s="340">
        <f>'CAN Price Matrix - 05.03.2021'!E115</f>
        <v>88.12</v>
      </c>
      <c r="N1001" s="341"/>
      <c r="O1001" s="341"/>
      <c r="P1001" s="341"/>
      <c r="Q1001" s="340">
        <f>'CAN Price Matrix - 05.03.2021'!K115</f>
        <v>88.45</v>
      </c>
      <c r="R1001" s="325"/>
    </row>
    <row r="1002" spans="1:18" x14ac:dyDescent="0.25">
      <c r="A1002" s="322" t="s">
        <v>1235</v>
      </c>
      <c r="B1002" s="336" t="s">
        <v>44</v>
      </c>
      <c r="C1002" s="337">
        <f t="shared" si="87"/>
        <v>38.549999999999997</v>
      </c>
      <c r="D1002" s="325"/>
      <c r="E1002" s="323"/>
      <c r="F1002" s="338">
        <f>'U.S. 2020 Pricing - 05.03.2021'!E116</f>
        <v>38.549999999999997</v>
      </c>
      <c r="G1002" s="339"/>
      <c r="H1002" s="339"/>
      <c r="I1002" s="339"/>
      <c r="J1002" s="338">
        <f>'U.S. 2020 Pricing - 05.03.2021'!K116</f>
        <v>38.799999999999997</v>
      </c>
      <c r="K1002" s="325"/>
      <c r="L1002" s="323"/>
      <c r="M1002" s="340">
        <f>'CAN Price Matrix - 05.03.2021'!E116</f>
        <v>54.19</v>
      </c>
      <c r="N1002" s="341"/>
      <c r="O1002" s="341"/>
      <c r="P1002" s="341"/>
      <c r="Q1002" s="340">
        <f>'CAN Price Matrix - 05.03.2021'!K116</f>
        <v>54.52</v>
      </c>
      <c r="R1002" s="325"/>
    </row>
    <row r="1003" spans="1:18" x14ac:dyDescent="0.25">
      <c r="A1003" s="322" t="s">
        <v>1236</v>
      </c>
      <c r="B1003" s="336" t="s">
        <v>12</v>
      </c>
      <c r="C1003" s="337">
        <f t="shared" si="87"/>
        <v>33.03</v>
      </c>
      <c r="D1003" s="325"/>
      <c r="E1003" s="323"/>
      <c r="F1003" s="338">
        <f>'U.S. 2020 Pricing - 05.03.2021'!E117</f>
        <v>33.03</v>
      </c>
      <c r="G1003" s="339"/>
      <c r="H1003" s="339"/>
      <c r="I1003" s="339"/>
      <c r="J1003" s="338">
        <f>'U.S. 2020 Pricing - 05.03.2021'!K117</f>
        <v>33.28</v>
      </c>
      <c r="K1003" s="325"/>
      <c r="L1003" s="323"/>
      <c r="M1003" s="340">
        <f>'CAN Price Matrix - 05.03.2021'!E117</f>
        <v>44.39</v>
      </c>
      <c r="N1003" s="341"/>
      <c r="O1003" s="341"/>
      <c r="P1003" s="341"/>
      <c r="Q1003" s="340">
        <f>'CAN Price Matrix - 05.03.2021'!K117</f>
        <v>44.72</v>
      </c>
      <c r="R1003" s="325"/>
    </row>
    <row r="1004" spans="1:18" x14ac:dyDescent="0.25">
      <c r="A1004" s="322" t="s">
        <v>1237</v>
      </c>
      <c r="B1004" s="336" t="s">
        <v>14</v>
      </c>
      <c r="C1004" s="337">
        <f t="shared" si="87"/>
        <v>32.83</v>
      </c>
      <c r="D1004" s="325"/>
      <c r="E1004" s="323"/>
      <c r="F1004" s="338">
        <f>'U.S. 2020 Pricing - 05.03.2021'!E118</f>
        <v>32.83</v>
      </c>
      <c r="G1004" s="339"/>
      <c r="H1004" s="339"/>
      <c r="I1004" s="339"/>
      <c r="J1004" s="338">
        <f>'U.S. 2020 Pricing - 05.03.2021'!K118</f>
        <v>33.08</v>
      </c>
      <c r="K1004" s="325"/>
      <c r="L1004" s="323"/>
      <c r="M1004" s="340">
        <f>'CAN Price Matrix - 05.03.2021'!E118</f>
        <v>44.13</v>
      </c>
      <c r="N1004" s="341"/>
      <c r="O1004" s="341"/>
      <c r="P1004" s="341"/>
      <c r="Q1004" s="340">
        <f>'CAN Price Matrix - 05.03.2021'!K118</f>
        <v>44.46</v>
      </c>
      <c r="R1004" s="325"/>
    </row>
    <row r="1005" spans="1:18" x14ac:dyDescent="0.25">
      <c r="A1005" s="322" t="s">
        <v>1238</v>
      </c>
      <c r="B1005" s="336" t="s">
        <v>15</v>
      </c>
      <c r="C1005" s="337">
        <f t="shared" si="87"/>
        <v>31.52</v>
      </c>
      <c r="D1005" s="325"/>
      <c r="E1005" s="323"/>
      <c r="F1005" s="338">
        <f>'U.S. 2020 Pricing - 05.03.2021'!E119</f>
        <v>31.52</v>
      </c>
      <c r="G1005" s="339"/>
      <c r="H1005" s="339"/>
      <c r="I1005" s="339"/>
      <c r="J1005" s="338">
        <f>'U.S. 2020 Pricing - 05.03.2021'!K119</f>
        <v>31.77</v>
      </c>
      <c r="K1005" s="325"/>
      <c r="L1005" s="323"/>
      <c r="M1005" s="340">
        <f>'CAN Price Matrix - 05.03.2021'!E119</f>
        <v>42.35</v>
      </c>
      <c r="N1005" s="341"/>
      <c r="O1005" s="341"/>
      <c r="P1005" s="341"/>
      <c r="Q1005" s="340">
        <f>'CAN Price Matrix - 05.03.2021'!K119</f>
        <v>42.68</v>
      </c>
      <c r="R1005" s="325"/>
    </row>
    <row r="1006" spans="1:18" x14ac:dyDescent="0.25">
      <c r="A1006" s="322" t="s">
        <v>1239</v>
      </c>
      <c r="B1006" s="336" t="s">
        <v>16</v>
      </c>
      <c r="C1006" s="337">
        <f t="shared" si="87"/>
        <v>30.17</v>
      </c>
      <c r="D1006" s="325"/>
      <c r="E1006" s="323"/>
      <c r="F1006" s="338">
        <f>'U.S. 2020 Pricing - 05.03.2021'!E120</f>
        <v>30.17</v>
      </c>
      <c r="G1006" s="339"/>
      <c r="H1006" s="339"/>
      <c r="I1006" s="339"/>
      <c r="J1006" s="338">
        <f>'U.S. 2020 Pricing - 05.03.2021'!K120</f>
        <v>30.42</v>
      </c>
      <c r="K1006" s="325"/>
      <c r="L1006" s="323"/>
      <c r="M1006" s="340">
        <f>'CAN Price Matrix - 05.03.2021'!E120</f>
        <v>40.56</v>
      </c>
      <c r="N1006" s="341"/>
      <c r="O1006" s="341"/>
      <c r="P1006" s="341"/>
      <c r="Q1006" s="340">
        <f>'CAN Price Matrix - 05.03.2021'!K120</f>
        <v>40.89</v>
      </c>
      <c r="R1006" s="325"/>
    </row>
    <row r="1007" spans="1:18" x14ac:dyDescent="0.25">
      <c r="A1007" s="322" t="s">
        <v>1240</v>
      </c>
      <c r="B1007" s="336" t="s">
        <v>17</v>
      </c>
      <c r="C1007" s="337">
        <f>IF(F1007="-","",IF($C$1=$T$1,(F1007*$C$2),IF($C$1=$T$2,(M1007*$C$2))))</f>
        <v>28.64</v>
      </c>
      <c r="D1007" s="325"/>
      <c r="E1007" s="323"/>
      <c r="F1007" s="338">
        <f>'U.S. 2020 Pricing - 05.03.2021'!E121</f>
        <v>28.64</v>
      </c>
      <c r="G1007" s="339"/>
      <c r="H1007" s="339"/>
      <c r="I1007" s="339"/>
      <c r="J1007" s="338">
        <f>'U.S. 2020 Pricing - 05.03.2021'!K121</f>
        <v>28.89</v>
      </c>
      <c r="K1007" s="325"/>
      <c r="L1007" s="323"/>
      <c r="M1007" s="340">
        <f>'CAN Price Matrix - 05.03.2021'!E121</f>
        <v>38.49</v>
      </c>
      <c r="N1007" s="341"/>
      <c r="O1007" s="341"/>
      <c r="P1007" s="341"/>
      <c r="Q1007" s="340">
        <f>'CAN Price Matrix - 05.03.2021'!K121</f>
        <v>38.82</v>
      </c>
      <c r="R1007" s="325"/>
    </row>
    <row r="1008" spans="1:18" x14ac:dyDescent="0.25">
      <c r="A1008" s="322" t="s">
        <v>1241</v>
      </c>
      <c r="B1008" s="336" t="s">
        <v>18</v>
      </c>
      <c r="C1008" s="337">
        <f t="shared" si="87"/>
        <v>0</v>
      </c>
      <c r="D1008" s="325"/>
      <c r="E1008" s="323"/>
      <c r="F1008" s="338">
        <f>'U.S. 2020 Pricing - 05.03.2021'!E122</f>
        <v>0</v>
      </c>
      <c r="G1008" s="339"/>
      <c r="H1008" s="339"/>
      <c r="I1008" s="339"/>
      <c r="J1008" s="338">
        <f>'U.S. 2020 Pricing - 05.03.2021'!K122</f>
        <v>0</v>
      </c>
      <c r="K1008" s="325"/>
      <c r="L1008" s="323"/>
      <c r="M1008" s="340">
        <f>'CAN Price Matrix - 05.03.2021'!E122</f>
        <v>0</v>
      </c>
      <c r="N1008" s="341"/>
      <c r="O1008" s="341"/>
      <c r="P1008" s="341"/>
      <c r="Q1008" s="340">
        <f>'CAN Price Matrix - 05.03.2021'!K122</f>
        <v>0</v>
      </c>
      <c r="R1008" s="325"/>
    </row>
    <row r="1009" spans="1:18" ht="17.25" x14ac:dyDescent="0.25">
      <c r="A1009" s="322"/>
      <c r="B1009" s="331" t="s">
        <v>22</v>
      </c>
      <c r="C1009" s="332" t="s">
        <v>23</v>
      </c>
      <c r="D1009" s="325"/>
      <c r="E1009" s="323"/>
      <c r="F1009" s="323"/>
      <c r="G1009" s="323"/>
      <c r="H1009" s="323"/>
      <c r="I1009" s="323"/>
      <c r="J1009" s="333"/>
      <c r="K1009" s="325"/>
      <c r="L1009" s="323"/>
      <c r="M1009" s="342"/>
      <c r="N1009" s="342"/>
      <c r="O1009" s="342"/>
      <c r="P1009" s="342"/>
      <c r="Q1009" s="335"/>
      <c r="R1009" s="325"/>
    </row>
    <row r="1010" spans="1:18" x14ac:dyDescent="0.25">
      <c r="A1010" s="322" t="s">
        <v>1242</v>
      </c>
      <c r="B1010" s="336" t="s">
        <v>596</v>
      </c>
      <c r="C1010" s="337">
        <f>IF(J1000="-","",IF($C$1=$T$1,(J1000*$C$2),IF($C$1=$T$2,(Q1000*$C$2))))</f>
        <v>131.36000000000001</v>
      </c>
      <c r="D1010" s="325"/>
      <c r="E1010" s="323"/>
      <c r="F1010" s="323"/>
      <c r="G1010" s="323"/>
      <c r="H1010" s="323"/>
      <c r="I1010" s="323"/>
      <c r="J1010" s="339"/>
      <c r="K1010" s="325"/>
      <c r="L1010" s="323"/>
      <c r="M1010" s="342"/>
      <c r="N1010" s="342"/>
      <c r="O1010" s="342"/>
      <c r="P1010" s="342"/>
      <c r="Q1010" s="341"/>
      <c r="R1010" s="325"/>
    </row>
    <row r="1011" spans="1:18" x14ac:dyDescent="0.25">
      <c r="A1011" s="322" t="s">
        <v>1243</v>
      </c>
      <c r="B1011" s="336" t="s">
        <v>597</v>
      </c>
      <c r="C1011" s="337">
        <f t="shared" ref="C1011:C1013" si="88">IF(J1001="-","",IF($C$1=$T$1,(J1001*$C$2),IF($C$1=$T$2,(Q1001*$C$2))))</f>
        <v>65.8</v>
      </c>
      <c r="D1011" s="325"/>
      <c r="E1011" s="323"/>
      <c r="F1011" s="323"/>
      <c r="G1011" s="323"/>
      <c r="H1011" s="323"/>
      <c r="I1011" s="323"/>
      <c r="J1011" s="339"/>
      <c r="K1011" s="325"/>
      <c r="L1011" s="323"/>
      <c r="M1011" s="342"/>
      <c r="N1011" s="342"/>
      <c r="O1011" s="342"/>
      <c r="P1011" s="342"/>
      <c r="Q1011" s="341"/>
      <c r="R1011" s="325"/>
    </row>
    <row r="1012" spans="1:18" x14ac:dyDescent="0.25">
      <c r="A1012" s="322" t="s">
        <v>1244</v>
      </c>
      <c r="B1012" s="336" t="s">
        <v>44</v>
      </c>
      <c r="C1012" s="337">
        <f t="shared" si="88"/>
        <v>38.799999999999997</v>
      </c>
      <c r="D1012" s="325"/>
      <c r="E1012" s="323"/>
      <c r="F1012" s="323"/>
      <c r="G1012" s="323"/>
      <c r="H1012" s="323"/>
      <c r="I1012" s="323"/>
      <c r="J1012" s="339"/>
      <c r="K1012" s="325"/>
      <c r="L1012" s="323"/>
      <c r="M1012" s="342"/>
      <c r="N1012" s="342"/>
      <c r="O1012" s="342"/>
      <c r="P1012" s="342"/>
      <c r="Q1012" s="341"/>
      <c r="R1012" s="325"/>
    </row>
    <row r="1013" spans="1:18" x14ac:dyDescent="0.25">
      <c r="A1013" s="322" t="s">
        <v>1245</v>
      </c>
      <c r="B1013" s="336" t="s">
        <v>12</v>
      </c>
      <c r="C1013" s="337">
        <f t="shared" si="88"/>
        <v>33.28</v>
      </c>
      <c r="D1013" s="325"/>
      <c r="E1013" s="323"/>
      <c r="F1013" s="323"/>
      <c r="G1013" s="323"/>
      <c r="H1013" s="323"/>
      <c r="I1013" s="323"/>
      <c r="J1013" s="339"/>
      <c r="K1013" s="325"/>
      <c r="L1013" s="323"/>
      <c r="M1013" s="342"/>
      <c r="N1013" s="342"/>
      <c r="O1013" s="342"/>
      <c r="P1013" s="342"/>
      <c r="Q1013" s="341"/>
      <c r="R1013" s="325"/>
    </row>
    <row r="1014" spans="1:18" x14ac:dyDescent="0.25">
      <c r="A1014" s="322" t="s">
        <v>1246</v>
      </c>
      <c r="B1014" s="336" t="s">
        <v>14</v>
      </c>
      <c r="C1014" s="337">
        <f>IF(J1004="-","",IF($C$1=$T$1,(J1004*$C$2),IF($C$1=$T$2,(Q1004*$C$2))))</f>
        <v>33.08</v>
      </c>
      <c r="D1014" s="325"/>
      <c r="E1014" s="323"/>
      <c r="F1014" s="323"/>
      <c r="G1014" s="323"/>
      <c r="H1014" s="323"/>
      <c r="I1014" s="323"/>
      <c r="J1014" s="339"/>
      <c r="K1014" s="325"/>
      <c r="L1014" s="323"/>
      <c r="M1014" s="342"/>
      <c r="N1014" s="342"/>
      <c r="O1014" s="342"/>
      <c r="P1014" s="342"/>
      <c r="Q1014" s="341"/>
      <c r="R1014" s="325"/>
    </row>
    <row r="1015" spans="1:18" x14ac:dyDescent="0.25">
      <c r="A1015" s="322" t="s">
        <v>1247</v>
      </c>
      <c r="B1015" s="336" t="s">
        <v>15</v>
      </c>
      <c r="C1015" s="337">
        <f t="shared" ref="C1015:C1017" si="89">IF(J1005="-","",IF($C$1=$T$1,(J1005*$C$2),IF($C$1=$T$2,(Q1005*$C$2))))</f>
        <v>31.77</v>
      </c>
      <c r="D1015" s="325"/>
      <c r="E1015" s="323"/>
      <c r="F1015" s="323"/>
      <c r="G1015" s="323"/>
      <c r="H1015" s="323"/>
      <c r="I1015" s="323"/>
      <c r="J1015" s="339"/>
      <c r="K1015" s="325"/>
      <c r="L1015" s="323"/>
      <c r="M1015" s="342"/>
      <c r="N1015" s="342"/>
      <c r="O1015" s="342"/>
      <c r="P1015" s="342"/>
      <c r="Q1015" s="341"/>
      <c r="R1015" s="325"/>
    </row>
    <row r="1016" spans="1:18" x14ac:dyDescent="0.25">
      <c r="A1016" s="322" t="s">
        <v>1248</v>
      </c>
      <c r="B1016" s="336" t="s">
        <v>16</v>
      </c>
      <c r="C1016" s="337">
        <f t="shared" si="89"/>
        <v>30.42</v>
      </c>
      <c r="D1016" s="325"/>
      <c r="E1016" s="323"/>
      <c r="F1016" s="323"/>
      <c r="G1016" s="323"/>
      <c r="H1016" s="323"/>
      <c r="I1016" s="323"/>
      <c r="J1016" s="339"/>
      <c r="K1016" s="325"/>
      <c r="L1016" s="323"/>
      <c r="M1016" s="342"/>
      <c r="N1016" s="342"/>
      <c r="O1016" s="342"/>
      <c r="P1016" s="342"/>
      <c r="Q1016" s="341"/>
      <c r="R1016" s="325"/>
    </row>
    <row r="1017" spans="1:18" x14ac:dyDescent="0.25">
      <c r="A1017" s="322" t="s">
        <v>1249</v>
      </c>
      <c r="B1017" s="336" t="s">
        <v>17</v>
      </c>
      <c r="C1017" s="337">
        <f t="shared" si="89"/>
        <v>28.89</v>
      </c>
      <c r="D1017" s="325"/>
      <c r="E1017" s="323"/>
      <c r="F1017" s="323"/>
      <c r="G1017" s="323"/>
      <c r="H1017" s="323"/>
      <c r="I1017" s="323"/>
      <c r="J1017" s="339"/>
      <c r="K1017" s="325"/>
      <c r="L1017" s="323"/>
      <c r="M1017" s="342"/>
      <c r="N1017" s="342"/>
      <c r="O1017" s="342"/>
      <c r="P1017" s="342"/>
      <c r="Q1017" s="341"/>
      <c r="R1017" s="325"/>
    </row>
    <row r="1018" spans="1:18" x14ac:dyDescent="0.25">
      <c r="A1018" s="322" t="s">
        <v>1250</v>
      </c>
      <c r="B1018" s="336" t="s">
        <v>18</v>
      </c>
      <c r="C1018" s="337">
        <f>IF(J1008="-","",IF($C$1=$T$1,(J1008*$C$2),IF($C$1=$T$2,(Q1008*$C$2))))</f>
        <v>0</v>
      </c>
      <c r="D1018" s="325"/>
      <c r="E1018" s="323"/>
      <c r="F1018" s="323"/>
      <c r="G1018" s="323"/>
      <c r="H1018" s="323"/>
      <c r="I1018" s="323"/>
      <c r="J1018" s="339"/>
      <c r="K1018" s="325"/>
      <c r="L1018" s="323"/>
      <c r="M1018" s="342"/>
      <c r="N1018" s="342"/>
      <c r="O1018" s="342"/>
      <c r="P1018" s="342"/>
      <c r="Q1018" s="341"/>
      <c r="R1018" s="325"/>
    </row>
    <row r="1019" spans="1:18" ht="15.75" thickBot="1" x14ac:dyDescent="0.3">
      <c r="A1019" s="345"/>
      <c r="B1019" s="346"/>
      <c r="C1019" s="347"/>
      <c r="D1019" s="348"/>
      <c r="E1019" s="349"/>
      <c r="F1019" s="347"/>
      <c r="G1019" s="347"/>
      <c r="H1019" s="347"/>
      <c r="I1019" s="347"/>
      <c r="J1019" s="347"/>
      <c r="K1019" s="348"/>
      <c r="L1019" s="349"/>
      <c r="M1019" s="350"/>
      <c r="N1019" s="350"/>
      <c r="O1019" s="350"/>
      <c r="P1019" s="350"/>
      <c r="Q1019" s="350"/>
      <c r="R1019" s="348"/>
    </row>
    <row r="1020" spans="1:18" ht="18.75" x14ac:dyDescent="0.3">
      <c r="A1020" s="351" t="s">
        <v>33</v>
      </c>
      <c r="B1020" s="352"/>
      <c r="C1020" s="352"/>
      <c r="D1020" s="353"/>
      <c r="E1020" s="352"/>
      <c r="F1020" s="352"/>
      <c r="G1020" s="352"/>
      <c r="H1020" s="352"/>
      <c r="I1020" s="352"/>
      <c r="J1020" s="352"/>
      <c r="K1020" s="353"/>
      <c r="L1020" s="352"/>
      <c r="M1020" s="354"/>
      <c r="N1020" s="354"/>
      <c r="O1020" s="354"/>
      <c r="P1020" s="354"/>
      <c r="Q1020" s="354"/>
      <c r="R1020" s="353"/>
    </row>
    <row r="1021" spans="1:18" ht="15.75" x14ac:dyDescent="0.25">
      <c r="A1021" s="355"/>
      <c r="B1021" s="356"/>
      <c r="C1021" s="357"/>
      <c r="D1021" s="358"/>
      <c r="E1021" s="356"/>
      <c r="F1021" s="357" t="s">
        <v>594</v>
      </c>
      <c r="G1021" s="357"/>
      <c r="H1021" s="357"/>
      <c r="I1021" s="357"/>
      <c r="J1021" s="357"/>
      <c r="K1021" s="358"/>
      <c r="L1021" s="356"/>
      <c r="M1021" s="359" t="s">
        <v>594</v>
      </c>
      <c r="N1021" s="359"/>
      <c r="O1021" s="359"/>
      <c r="P1021" s="359"/>
      <c r="Q1021" s="359"/>
      <c r="R1021" s="358"/>
    </row>
    <row r="1022" spans="1:18" ht="15.75" x14ac:dyDescent="0.25">
      <c r="A1022" s="355"/>
      <c r="B1022" s="356"/>
      <c r="C1022" s="360"/>
      <c r="D1022" s="358"/>
      <c r="E1022" s="356"/>
      <c r="F1022" s="360" t="s">
        <v>34</v>
      </c>
      <c r="G1022" s="360"/>
      <c r="H1022" s="360"/>
      <c r="I1022" s="360"/>
      <c r="J1022" s="360"/>
      <c r="K1022" s="358"/>
      <c r="L1022" s="356"/>
      <c r="M1022" s="361" t="s">
        <v>34</v>
      </c>
      <c r="N1022" s="361"/>
      <c r="O1022" s="361"/>
      <c r="P1022" s="361"/>
      <c r="Q1022" s="361"/>
      <c r="R1022" s="358"/>
    </row>
    <row r="1023" spans="1:18" ht="17.25" x14ac:dyDescent="0.25">
      <c r="A1023" s="355"/>
      <c r="B1023" s="331" t="s">
        <v>22</v>
      </c>
      <c r="C1023" s="332" t="s">
        <v>23</v>
      </c>
      <c r="D1023" s="358"/>
      <c r="E1023" s="362"/>
      <c r="F1023" s="332" t="s">
        <v>23</v>
      </c>
      <c r="G1023" s="363"/>
      <c r="H1023" s="363"/>
      <c r="I1023" s="363"/>
      <c r="J1023" s="363"/>
      <c r="K1023" s="358"/>
      <c r="L1023" s="362"/>
      <c r="M1023" s="334" t="s">
        <v>23</v>
      </c>
      <c r="N1023" s="364"/>
      <c r="O1023" s="364"/>
      <c r="P1023" s="364"/>
      <c r="Q1023" s="364"/>
      <c r="R1023" s="358"/>
    </row>
    <row r="1024" spans="1:18" x14ac:dyDescent="0.25">
      <c r="A1024" s="355" t="s">
        <v>1018</v>
      </c>
      <c r="B1024" s="365" t="s">
        <v>596</v>
      </c>
      <c r="C1024" s="366">
        <f t="shared" ref="C1024:C1032" si="90">IF(F1024="-","",IF($C$1=$T$1,(F1024*$C$2),IF($C$1=$T$2,(M1024*$C$2))))</f>
        <v>99.11</v>
      </c>
      <c r="D1024" s="358"/>
      <c r="E1024" s="362"/>
      <c r="F1024" s="367">
        <f>'U.S. 2020 Pricing - 05.03.2021'!AD6</f>
        <v>99.11</v>
      </c>
      <c r="G1024" s="368"/>
      <c r="H1024" s="368"/>
      <c r="I1024" s="368"/>
      <c r="J1024" s="368"/>
      <c r="K1024" s="358"/>
      <c r="L1024" s="362"/>
      <c r="M1024" s="369">
        <f>'CAN Price Matrix - 05.03.2021'!AD6</f>
        <v>133.18</v>
      </c>
      <c r="N1024" s="370"/>
      <c r="O1024" s="370"/>
      <c r="P1024" s="370"/>
      <c r="Q1024" s="370"/>
      <c r="R1024" s="358"/>
    </row>
    <row r="1025" spans="1:18" x14ac:dyDescent="0.25">
      <c r="A1025" s="355" t="s">
        <v>1019</v>
      </c>
      <c r="B1025" s="365" t="s">
        <v>597</v>
      </c>
      <c r="C1025" s="366">
        <f t="shared" si="90"/>
        <v>50.56</v>
      </c>
      <c r="D1025" s="358"/>
      <c r="E1025" s="362"/>
      <c r="F1025" s="367">
        <f>'U.S. 2020 Pricing - 05.03.2021'!AD7</f>
        <v>50.56</v>
      </c>
      <c r="G1025" s="368"/>
      <c r="H1025" s="368"/>
      <c r="I1025" s="368"/>
      <c r="J1025" s="368"/>
      <c r="K1025" s="358"/>
      <c r="L1025" s="362"/>
      <c r="M1025" s="369">
        <f>'CAN Price Matrix - 05.03.2021'!AD7</f>
        <v>67.92</v>
      </c>
      <c r="N1025" s="370"/>
      <c r="O1025" s="370"/>
      <c r="P1025" s="370"/>
      <c r="Q1025" s="370"/>
      <c r="R1025" s="358"/>
    </row>
    <row r="1026" spans="1:18" x14ac:dyDescent="0.25">
      <c r="A1026" s="355" t="s">
        <v>1020</v>
      </c>
      <c r="B1026" s="365" t="s">
        <v>44</v>
      </c>
      <c r="C1026" s="366">
        <f t="shared" si="90"/>
        <v>29.57</v>
      </c>
      <c r="D1026" s="358"/>
      <c r="E1026" s="362"/>
      <c r="F1026" s="367">
        <f>'U.S. 2020 Pricing - 05.03.2021'!AD8</f>
        <v>29.57</v>
      </c>
      <c r="G1026" s="368"/>
      <c r="H1026" s="368"/>
      <c r="I1026" s="368"/>
      <c r="J1026" s="368"/>
      <c r="K1026" s="358"/>
      <c r="L1026" s="362"/>
      <c r="M1026" s="369">
        <f>'CAN Price Matrix - 05.03.2021'!AD8</f>
        <v>39.72</v>
      </c>
      <c r="N1026" s="370"/>
      <c r="O1026" s="370"/>
      <c r="P1026" s="370"/>
      <c r="Q1026" s="370"/>
      <c r="R1026" s="358"/>
    </row>
    <row r="1027" spans="1:18" x14ac:dyDescent="0.25">
      <c r="A1027" s="355" t="s">
        <v>1021</v>
      </c>
      <c r="B1027" s="365" t="s">
        <v>12</v>
      </c>
      <c r="C1027" s="366">
        <f t="shared" si="90"/>
        <v>24.36</v>
      </c>
      <c r="D1027" s="358"/>
      <c r="E1027" s="362"/>
      <c r="F1027" s="367">
        <f>'U.S. 2020 Pricing - 05.03.2021'!AD9</f>
        <v>24.36</v>
      </c>
      <c r="G1027" s="368"/>
      <c r="H1027" s="368"/>
      <c r="I1027" s="368"/>
      <c r="J1027" s="368"/>
      <c r="K1027" s="358"/>
      <c r="L1027" s="362"/>
      <c r="M1027" s="369">
        <f>'CAN Price Matrix - 05.03.2021'!AD9</f>
        <v>32.72</v>
      </c>
      <c r="N1027" s="370"/>
      <c r="O1027" s="370"/>
      <c r="P1027" s="370"/>
      <c r="Q1027" s="370"/>
      <c r="R1027" s="358"/>
    </row>
    <row r="1028" spans="1:18" x14ac:dyDescent="0.25">
      <c r="A1028" s="355" t="s">
        <v>1022</v>
      </c>
      <c r="B1028" s="365" t="s">
        <v>14</v>
      </c>
      <c r="C1028" s="366">
        <f t="shared" si="90"/>
        <v>24.25</v>
      </c>
      <c r="D1028" s="358"/>
      <c r="E1028" s="362"/>
      <c r="F1028" s="367">
        <f>'U.S. 2020 Pricing - 05.03.2021'!AD10</f>
        <v>24.25</v>
      </c>
      <c r="G1028" s="368"/>
      <c r="H1028" s="368"/>
      <c r="I1028" s="368"/>
      <c r="J1028" s="368"/>
      <c r="K1028" s="358"/>
      <c r="L1028" s="362"/>
      <c r="M1028" s="369">
        <f>'CAN Price Matrix - 05.03.2021'!AD10</f>
        <v>32.56</v>
      </c>
      <c r="N1028" s="370"/>
      <c r="O1028" s="370"/>
      <c r="P1028" s="370"/>
      <c r="Q1028" s="370"/>
      <c r="R1028" s="358"/>
    </row>
    <row r="1029" spans="1:18" x14ac:dyDescent="0.25">
      <c r="A1029" s="355" t="s">
        <v>1023</v>
      </c>
      <c r="B1029" s="365" t="s">
        <v>15</v>
      </c>
      <c r="C1029" s="366">
        <f t="shared" si="90"/>
        <v>22.98</v>
      </c>
      <c r="D1029" s="358"/>
      <c r="E1029" s="362"/>
      <c r="F1029" s="367">
        <f>'U.S. 2020 Pricing - 05.03.2021'!AD11</f>
        <v>22.98</v>
      </c>
      <c r="G1029" s="368"/>
      <c r="H1029" s="368"/>
      <c r="I1029" s="368"/>
      <c r="J1029" s="368"/>
      <c r="K1029" s="358"/>
      <c r="L1029" s="362"/>
      <c r="M1029" s="369">
        <f>'CAN Price Matrix - 05.03.2021'!AD11</f>
        <v>30.85</v>
      </c>
      <c r="N1029" s="370"/>
      <c r="O1029" s="370"/>
      <c r="P1029" s="370"/>
      <c r="Q1029" s="370"/>
      <c r="R1029" s="358"/>
    </row>
    <row r="1030" spans="1:18" x14ac:dyDescent="0.25">
      <c r="A1030" s="355" t="s">
        <v>1024</v>
      </c>
      <c r="B1030" s="365" t="s">
        <v>16</v>
      </c>
      <c r="C1030" s="366">
        <f t="shared" si="90"/>
        <v>21.78</v>
      </c>
      <c r="D1030" s="358"/>
      <c r="E1030" s="362"/>
      <c r="F1030" s="367">
        <f>'U.S. 2020 Pricing - 05.03.2021'!AD12</f>
        <v>21.78</v>
      </c>
      <c r="G1030" s="368"/>
      <c r="H1030" s="368"/>
      <c r="I1030" s="368"/>
      <c r="J1030" s="368"/>
      <c r="K1030" s="358"/>
      <c r="L1030" s="362"/>
      <c r="M1030" s="369">
        <f>'CAN Price Matrix - 05.03.2021'!AD12</f>
        <v>29.24</v>
      </c>
      <c r="N1030" s="370"/>
      <c r="O1030" s="370"/>
      <c r="P1030" s="370"/>
      <c r="Q1030" s="370"/>
      <c r="R1030" s="358"/>
    </row>
    <row r="1031" spans="1:18" x14ac:dyDescent="0.25">
      <c r="A1031" s="355" t="s">
        <v>1025</v>
      </c>
      <c r="B1031" s="365" t="s">
        <v>17</v>
      </c>
      <c r="C1031" s="366">
        <f t="shared" si="90"/>
        <v>20.51</v>
      </c>
      <c r="D1031" s="358"/>
      <c r="E1031" s="362"/>
      <c r="F1031" s="367">
        <f>'U.S. 2020 Pricing - 05.03.2021'!AD13</f>
        <v>20.51</v>
      </c>
      <c r="G1031" s="368"/>
      <c r="H1031" s="368"/>
      <c r="I1031" s="368"/>
      <c r="J1031" s="368"/>
      <c r="K1031" s="358"/>
      <c r="L1031" s="362"/>
      <c r="M1031" s="369">
        <f>'CAN Price Matrix - 05.03.2021'!AD13</f>
        <v>27.54</v>
      </c>
      <c r="N1031" s="370"/>
      <c r="O1031" s="370"/>
      <c r="P1031" s="370"/>
      <c r="Q1031" s="370"/>
      <c r="R1031" s="358"/>
    </row>
    <row r="1032" spans="1:18" x14ac:dyDescent="0.25">
      <c r="A1032" s="355" t="s">
        <v>1026</v>
      </c>
      <c r="B1032" s="365" t="s">
        <v>18</v>
      </c>
      <c r="C1032" s="366">
        <f t="shared" si="90"/>
        <v>19.02</v>
      </c>
      <c r="D1032" s="358"/>
      <c r="E1032" s="362"/>
      <c r="F1032" s="367">
        <f>'U.S. 2020 Pricing - 05.03.2021'!AD14</f>
        <v>19.02</v>
      </c>
      <c r="G1032" s="368"/>
      <c r="H1032" s="368"/>
      <c r="I1032" s="368"/>
      <c r="J1032" s="368"/>
      <c r="K1032" s="358"/>
      <c r="L1032" s="362"/>
      <c r="M1032" s="369">
        <f>'CAN Price Matrix - 05.03.2021'!AD14</f>
        <v>25.38</v>
      </c>
      <c r="N1032" s="370"/>
      <c r="O1032" s="370"/>
      <c r="P1032" s="370"/>
      <c r="Q1032" s="370"/>
      <c r="R1032" s="358"/>
    </row>
    <row r="1033" spans="1:18" x14ac:dyDescent="0.25">
      <c r="A1033" s="355" t="s">
        <v>1260</v>
      </c>
      <c r="B1033" s="365" t="s">
        <v>1151</v>
      </c>
      <c r="C1033" s="366">
        <f>IF(F1033="-","",IF($C$1=$T$1,(F1033*$C$2),IF($C$1=$T$2,(M1033*$C$2))))</f>
        <v>18.829999999999998</v>
      </c>
      <c r="D1033" s="358"/>
      <c r="E1033" s="362"/>
      <c r="F1033" s="367">
        <f>'U.S. 2020 Pricing - 05.03.2021'!AD15</f>
        <v>18.829999999999998</v>
      </c>
      <c r="G1033" s="368"/>
      <c r="H1033" s="368"/>
      <c r="I1033" s="368"/>
      <c r="J1033" s="368"/>
      <c r="K1033" s="358"/>
      <c r="L1033" s="362"/>
      <c r="M1033" s="369">
        <f>'CAN Price Matrix - 05.03.2021'!AD15</f>
        <v>25.13</v>
      </c>
      <c r="N1033" s="370"/>
      <c r="O1033" s="370"/>
      <c r="P1033" s="370"/>
      <c r="Q1033" s="370"/>
      <c r="R1033" s="358"/>
    </row>
    <row r="1034" spans="1:18" ht="15.75" x14ac:dyDescent="0.25">
      <c r="A1034" s="355"/>
      <c r="B1034" s="356"/>
      <c r="C1034" s="357"/>
      <c r="D1034" s="358"/>
      <c r="E1034" s="356"/>
      <c r="F1034" s="357" t="s">
        <v>588</v>
      </c>
      <c r="G1034" s="357"/>
      <c r="H1034" s="357"/>
      <c r="I1034" s="357"/>
      <c r="J1034" s="357" t="s">
        <v>766</v>
      </c>
      <c r="K1034" s="358"/>
      <c r="L1034" s="356"/>
      <c r="M1034" s="359" t="s">
        <v>588</v>
      </c>
      <c r="N1034" s="359"/>
      <c r="O1034" s="359"/>
      <c r="P1034" s="359"/>
      <c r="Q1034" s="359" t="s">
        <v>998</v>
      </c>
      <c r="R1034" s="358"/>
    </row>
    <row r="1035" spans="1:18" ht="15.75" x14ac:dyDescent="0.25">
      <c r="A1035" s="355"/>
      <c r="B1035" s="371"/>
      <c r="C1035" s="360"/>
      <c r="D1035" s="358"/>
      <c r="E1035" s="356"/>
      <c r="F1035" s="360" t="s">
        <v>34</v>
      </c>
      <c r="G1035" s="360"/>
      <c r="H1035" s="360"/>
      <c r="I1035" s="360"/>
      <c r="J1035" s="360" t="s">
        <v>34</v>
      </c>
      <c r="K1035" s="358"/>
      <c r="L1035" s="356"/>
      <c r="M1035" s="361" t="s">
        <v>34</v>
      </c>
      <c r="N1035" s="361"/>
      <c r="O1035" s="361"/>
      <c r="P1035" s="361"/>
      <c r="Q1035" s="361" t="s">
        <v>34</v>
      </c>
      <c r="R1035" s="358"/>
    </row>
    <row r="1036" spans="1:18" ht="17.25" x14ac:dyDescent="0.25">
      <c r="A1036" s="355"/>
      <c r="B1036" s="331" t="s">
        <v>22</v>
      </c>
      <c r="C1036" s="332" t="s">
        <v>23</v>
      </c>
      <c r="D1036" s="358"/>
      <c r="E1036" s="362"/>
      <c r="F1036" s="332" t="s">
        <v>23</v>
      </c>
      <c r="G1036" s="363"/>
      <c r="H1036" s="363"/>
      <c r="I1036" s="363"/>
      <c r="J1036" s="332" t="s">
        <v>23</v>
      </c>
      <c r="K1036" s="358"/>
      <c r="L1036" s="362"/>
      <c r="M1036" s="334" t="s">
        <v>23</v>
      </c>
      <c r="N1036" s="364"/>
      <c r="O1036" s="364"/>
      <c r="P1036" s="364"/>
      <c r="Q1036" s="334" t="s">
        <v>23</v>
      </c>
      <c r="R1036" s="358"/>
    </row>
    <row r="1037" spans="1:18" x14ac:dyDescent="0.25">
      <c r="A1037" s="355" t="s">
        <v>1027</v>
      </c>
      <c r="B1037" s="365" t="s">
        <v>596</v>
      </c>
      <c r="C1037" s="366">
        <f>IF(F1037="-","",IF($C$1=$T$1,(F1037*$C$2),IF($C$1=$T$2,(M1037*$C$2))))</f>
        <v>110.03</v>
      </c>
      <c r="D1037" s="358"/>
      <c r="E1037" s="362"/>
      <c r="F1037" s="367">
        <f>'U.S. 2020 Pricing - 05.03.2021'!AD24</f>
        <v>110.03</v>
      </c>
      <c r="G1037" s="368"/>
      <c r="H1037" s="368"/>
      <c r="I1037" s="368"/>
      <c r="J1037" s="367">
        <f>'U.S. 2020 Pricing - 05.03.2021'!AJ24</f>
        <v>110.28</v>
      </c>
      <c r="K1037" s="358"/>
      <c r="L1037" s="362"/>
      <c r="M1037" s="369">
        <f>'CAN Price Matrix - 05.03.2021'!AD24</f>
        <v>147.87</v>
      </c>
      <c r="N1037" s="369">
        <f>'CAN Price Matrix - 05.03.2021'!AE24</f>
        <v>0</v>
      </c>
      <c r="O1037" s="369">
        <f>'CAN Price Matrix - 05.03.2021'!AF24</f>
        <v>124.79</v>
      </c>
      <c r="P1037" s="369">
        <f>'CAN Price Matrix - 05.03.2021'!AG24</f>
        <v>149.93</v>
      </c>
      <c r="Q1037" s="369">
        <f>'CAN Price Matrix - 05.03.2021'!AK24</f>
        <v>148.19999999999999</v>
      </c>
      <c r="R1037" s="358"/>
    </row>
    <row r="1038" spans="1:18" x14ac:dyDescent="0.25">
      <c r="A1038" s="355" t="s">
        <v>1028</v>
      </c>
      <c r="B1038" s="365" t="s">
        <v>597</v>
      </c>
      <c r="C1038" s="366">
        <f t="shared" ref="C1038:C1046" si="91">IF(F1038="-","",IF($C$1=$T$1,(F1038*$C$2),IF($C$1=$T$2,(M1038*$C$2))))</f>
        <v>56.01</v>
      </c>
      <c r="D1038" s="358"/>
      <c r="E1038" s="362"/>
      <c r="F1038" s="367">
        <f>'U.S. 2020 Pricing - 05.03.2021'!AD25</f>
        <v>56.01</v>
      </c>
      <c r="G1038" s="368"/>
      <c r="H1038" s="368"/>
      <c r="I1038" s="368"/>
      <c r="J1038" s="367">
        <f>'U.S. 2020 Pricing - 05.03.2021'!AJ25</f>
        <v>56.26</v>
      </c>
      <c r="K1038" s="358"/>
      <c r="L1038" s="362"/>
      <c r="M1038" s="369">
        <f>'CAN Price Matrix - 05.03.2021'!AD25</f>
        <v>75.260000000000005</v>
      </c>
      <c r="N1038" s="370"/>
      <c r="O1038" s="370"/>
      <c r="P1038" s="370"/>
      <c r="Q1038" s="369">
        <f>'CAN Price Matrix - 05.03.2021'!AK25</f>
        <v>75.59</v>
      </c>
      <c r="R1038" s="358"/>
    </row>
    <row r="1039" spans="1:18" x14ac:dyDescent="0.25">
      <c r="A1039" s="355" t="s">
        <v>1029</v>
      </c>
      <c r="B1039" s="365" t="s">
        <v>44</v>
      </c>
      <c r="C1039" s="366">
        <f t="shared" si="91"/>
        <v>32.89</v>
      </c>
      <c r="D1039" s="358"/>
      <c r="E1039" s="362"/>
      <c r="F1039" s="367">
        <f>'U.S. 2020 Pricing - 05.03.2021'!AD26</f>
        <v>32.89</v>
      </c>
      <c r="G1039" s="368"/>
      <c r="H1039" s="368"/>
      <c r="I1039" s="368"/>
      <c r="J1039" s="367">
        <f>'U.S. 2020 Pricing - 05.03.2021'!AJ26</f>
        <v>33.14</v>
      </c>
      <c r="K1039" s="358"/>
      <c r="L1039" s="362"/>
      <c r="M1039" s="369">
        <f>'CAN Price Matrix - 05.03.2021'!AD26</f>
        <v>44.16</v>
      </c>
      <c r="N1039" s="370"/>
      <c r="O1039" s="370"/>
      <c r="P1039" s="370"/>
      <c r="Q1039" s="369">
        <f>'CAN Price Matrix - 05.03.2021'!AK26</f>
        <v>44.49</v>
      </c>
      <c r="R1039" s="358"/>
    </row>
    <row r="1040" spans="1:18" x14ac:dyDescent="0.25">
      <c r="A1040" s="355" t="s">
        <v>1030</v>
      </c>
      <c r="B1040" s="365" t="s">
        <v>12</v>
      </c>
      <c r="C1040" s="366">
        <f t="shared" si="91"/>
        <v>27.06</v>
      </c>
      <c r="D1040" s="358"/>
      <c r="E1040" s="362"/>
      <c r="F1040" s="367">
        <f>'U.S. 2020 Pricing - 05.03.2021'!AD27</f>
        <v>27.06</v>
      </c>
      <c r="G1040" s="368"/>
      <c r="H1040" s="368"/>
      <c r="I1040" s="368"/>
      <c r="J1040" s="367">
        <f>'U.S. 2020 Pricing - 05.03.2021'!AJ27</f>
        <v>27.31</v>
      </c>
      <c r="K1040" s="358"/>
      <c r="L1040" s="362"/>
      <c r="M1040" s="369">
        <f>'CAN Price Matrix - 05.03.2021'!AD27</f>
        <v>36.32</v>
      </c>
      <c r="N1040" s="370"/>
      <c r="O1040" s="370"/>
      <c r="P1040" s="370"/>
      <c r="Q1040" s="369">
        <f>'CAN Price Matrix - 05.03.2021'!AK27</f>
        <v>36.65</v>
      </c>
      <c r="R1040" s="358"/>
    </row>
    <row r="1041" spans="1:18" x14ac:dyDescent="0.25">
      <c r="A1041" s="355" t="s">
        <v>1031</v>
      </c>
      <c r="B1041" s="365" t="s">
        <v>14</v>
      </c>
      <c r="C1041" s="366">
        <f t="shared" si="91"/>
        <v>26.91</v>
      </c>
      <c r="D1041" s="358"/>
      <c r="E1041" s="362"/>
      <c r="F1041" s="367">
        <f>'U.S. 2020 Pricing - 05.03.2021'!AD28</f>
        <v>26.91</v>
      </c>
      <c r="G1041" s="368"/>
      <c r="H1041" s="368"/>
      <c r="I1041" s="368"/>
      <c r="J1041" s="367">
        <f>'U.S. 2020 Pricing - 05.03.2021'!AJ28</f>
        <v>27.16</v>
      </c>
      <c r="K1041" s="358"/>
      <c r="L1041" s="362"/>
      <c r="M1041" s="369">
        <f>'CAN Price Matrix - 05.03.2021'!AD28</f>
        <v>36.14</v>
      </c>
      <c r="N1041" s="370"/>
      <c r="O1041" s="370"/>
      <c r="P1041" s="370"/>
      <c r="Q1041" s="369">
        <f>'CAN Price Matrix - 05.03.2021'!AK28</f>
        <v>36.47</v>
      </c>
      <c r="R1041" s="358"/>
    </row>
    <row r="1042" spans="1:18" x14ac:dyDescent="0.25">
      <c r="A1042" s="355" t="s">
        <v>1032</v>
      </c>
      <c r="B1042" s="365" t="s">
        <v>15</v>
      </c>
      <c r="C1042" s="366">
        <f t="shared" si="91"/>
        <v>25.51</v>
      </c>
      <c r="D1042" s="358"/>
      <c r="E1042" s="362"/>
      <c r="F1042" s="367">
        <f>'U.S. 2020 Pricing - 05.03.2021'!AD29</f>
        <v>25.51</v>
      </c>
      <c r="G1042" s="368"/>
      <c r="H1042" s="368"/>
      <c r="I1042" s="368"/>
      <c r="J1042" s="367">
        <f>'U.S. 2020 Pricing - 05.03.2021'!AJ29</f>
        <v>25.76</v>
      </c>
      <c r="K1042" s="358"/>
      <c r="L1042" s="362"/>
      <c r="M1042" s="369">
        <f>'CAN Price Matrix - 05.03.2021'!AD29</f>
        <v>34.24</v>
      </c>
      <c r="N1042" s="370"/>
      <c r="O1042" s="370"/>
      <c r="P1042" s="370"/>
      <c r="Q1042" s="369">
        <f>'CAN Price Matrix - 05.03.2021'!AK29</f>
        <v>34.57</v>
      </c>
      <c r="R1042" s="358"/>
    </row>
    <row r="1043" spans="1:18" x14ac:dyDescent="0.25">
      <c r="A1043" s="355" t="s">
        <v>1033</v>
      </c>
      <c r="B1043" s="365" t="s">
        <v>16</v>
      </c>
      <c r="C1043" s="366">
        <f t="shared" si="91"/>
        <v>24.16</v>
      </c>
      <c r="D1043" s="358"/>
      <c r="E1043" s="362"/>
      <c r="F1043" s="367">
        <f>'U.S. 2020 Pricing - 05.03.2021'!AD30</f>
        <v>24.16</v>
      </c>
      <c r="G1043" s="368"/>
      <c r="H1043" s="368"/>
      <c r="I1043" s="368"/>
      <c r="J1043" s="367">
        <f>'U.S. 2020 Pricing - 05.03.2021'!AJ30</f>
        <v>24.41</v>
      </c>
      <c r="K1043" s="358"/>
      <c r="L1043" s="362"/>
      <c r="M1043" s="369">
        <f>'CAN Price Matrix - 05.03.2021'!AD30</f>
        <v>32.43</v>
      </c>
      <c r="N1043" s="370"/>
      <c r="O1043" s="370"/>
      <c r="P1043" s="370"/>
      <c r="Q1043" s="369">
        <f>'CAN Price Matrix - 05.03.2021'!AK30</f>
        <v>32.76</v>
      </c>
      <c r="R1043" s="358"/>
    </row>
    <row r="1044" spans="1:18" x14ac:dyDescent="0.25">
      <c r="A1044" s="355" t="s">
        <v>1034</v>
      </c>
      <c r="B1044" s="365" t="s">
        <v>17</v>
      </c>
      <c r="C1044" s="366">
        <f t="shared" si="91"/>
        <v>22.73</v>
      </c>
      <c r="D1044" s="358"/>
      <c r="E1044" s="362"/>
      <c r="F1044" s="367">
        <f>'U.S. 2020 Pricing - 05.03.2021'!AD31</f>
        <v>22.73</v>
      </c>
      <c r="G1044" s="368"/>
      <c r="H1044" s="368"/>
      <c r="I1044" s="368"/>
      <c r="J1044" s="367">
        <f>'U.S. 2020 Pricing - 05.03.2021'!AJ31</f>
        <v>22.98</v>
      </c>
      <c r="K1044" s="358"/>
      <c r="L1044" s="362"/>
      <c r="M1044" s="369">
        <f>'CAN Price Matrix - 05.03.2021'!AD31</f>
        <v>30.52</v>
      </c>
      <c r="N1044" s="370"/>
      <c r="O1044" s="370"/>
      <c r="P1044" s="370"/>
      <c r="Q1044" s="369">
        <f>'CAN Price Matrix - 05.03.2021'!AK31</f>
        <v>30.85</v>
      </c>
      <c r="R1044" s="358"/>
    </row>
    <row r="1045" spans="1:18" x14ac:dyDescent="0.25">
      <c r="A1045" s="355" t="s">
        <v>1035</v>
      </c>
      <c r="B1045" s="365" t="s">
        <v>18</v>
      </c>
      <c r="C1045" s="366">
        <f t="shared" si="91"/>
        <v>21.05</v>
      </c>
      <c r="D1045" s="358"/>
      <c r="E1045" s="362"/>
      <c r="F1045" s="367">
        <f>'U.S. 2020 Pricing - 05.03.2021'!AD32</f>
        <v>21.05</v>
      </c>
      <c r="G1045" s="368"/>
      <c r="H1045" s="368"/>
      <c r="I1045" s="368"/>
      <c r="J1045" s="367">
        <f>'U.S. 2020 Pricing - 05.03.2021'!AJ32</f>
        <v>21.3</v>
      </c>
      <c r="K1045" s="358"/>
      <c r="L1045" s="362"/>
      <c r="M1045" s="369">
        <f>'CAN Price Matrix - 05.03.2021'!AD32</f>
        <v>28.16</v>
      </c>
      <c r="N1045" s="370"/>
      <c r="O1045" s="370"/>
      <c r="P1045" s="370"/>
      <c r="Q1045" s="369">
        <f>'CAN Price Matrix - 05.03.2021'!AK32</f>
        <v>28.49</v>
      </c>
      <c r="R1045" s="358"/>
    </row>
    <row r="1046" spans="1:18" x14ac:dyDescent="0.25">
      <c r="A1046" s="355" t="s">
        <v>1261</v>
      </c>
      <c r="B1046" s="365" t="s">
        <v>1151</v>
      </c>
      <c r="C1046" s="366">
        <f t="shared" si="91"/>
        <v>20.84</v>
      </c>
      <c r="D1046" s="358"/>
      <c r="E1046" s="362"/>
      <c r="F1046" s="367">
        <f>'U.S. 2020 Pricing - 05.03.2021'!AD33</f>
        <v>20.84</v>
      </c>
      <c r="G1046" s="368"/>
      <c r="H1046" s="368"/>
      <c r="I1046" s="368"/>
      <c r="J1046" s="367">
        <f>'U.S. 2020 Pricing - 05.03.2021'!AJ33</f>
        <v>21.09</v>
      </c>
      <c r="K1046" s="358"/>
      <c r="L1046" s="362"/>
      <c r="M1046" s="369">
        <f>'CAN Price Matrix - 05.03.2021'!AD33</f>
        <v>27.88</v>
      </c>
      <c r="N1046" s="370"/>
      <c r="O1046" s="370"/>
      <c r="P1046" s="370"/>
      <c r="Q1046" s="369">
        <f>'CAN Price Matrix - 05.03.2021'!AK33</f>
        <v>28.21</v>
      </c>
      <c r="R1046" s="358"/>
    </row>
    <row r="1047" spans="1:18" ht="17.25" x14ac:dyDescent="0.25">
      <c r="A1047" s="355"/>
      <c r="B1047" s="331" t="s">
        <v>22</v>
      </c>
      <c r="C1047" s="332" t="s">
        <v>23</v>
      </c>
      <c r="D1047" s="358"/>
      <c r="E1047" s="362"/>
      <c r="F1047" s="362"/>
      <c r="G1047" s="362"/>
      <c r="H1047" s="362"/>
      <c r="I1047" s="362"/>
      <c r="J1047" s="363"/>
      <c r="K1047" s="358"/>
      <c r="L1047" s="362"/>
      <c r="M1047" s="372"/>
      <c r="N1047" s="372"/>
      <c r="O1047" s="372"/>
      <c r="P1047" s="372"/>
      <c r="Q1047" s="364"/>
      <c r="R1047" s="358"/>
    </row>
    <row r="1048" spans="1:18" x14ac:dyDescent="0.25">
      <c r="A1048" s="355" t="s">
        <v>1036</v>
      </c>
      <c r="B1048" s="365" t="s">
        <v>596</v>
      </c>
      <c r="C1048" s="366">
        <f t="shared" ref="C1048:C1057" si="92">IF(J1037="-","",IF($C$1=$T$1,(J1037*$C$2),IF($C$1=$T$2,(Q1037*$C$2))))</f>
        <v>110.28</v>
      </c>
      <c r="D1048" s="358"/>
      <c r="E1048" s="362"/>
      <c r="F1048" s="362"/>
      <c r="G1048" s="362"/>
      <c r="H1048" s="362"/>
      <c r="I1048" s="362"/>
      <c r="J1048" s="368"/>
      <c r="K1048" s="358"/>
      <c r="L1048" s="362"/>
      <c r="M1048" s="372"/>
      <c r="N1048" s="372"/>
      <c r="O1048" s="372"/>
      <c r="P1048" s="372"/>
      <c r="Q1048" s="370"/>
      <c r="R1048" s="358"/>
    </row>
    <row r="1049" spans="1:18" x14ac:dyDescent="0.25">
      <c r="A1049" s="355" t="s">
        <v>1037</v>
      </c>
      <c r="B1049" s="365" t="s">
        <v>597</v>
      </c>
      <c r="C1049" s="366">
        <f t="shared" si="92"/>
        <v>56.26</v>
      </c>
      <c r="D1049" s="358"/>
      <c r="E1049" s="362"/>
      <c r="F1049" s="362"/>
      <c r="G1049" s="362"/>
      <c r="H1049" s="362"/>
      <c r="I1049" s="362"/>
      <c r="J1049" s="368"/>
      <c r="K1049" s="358"/>
      <c r="L1049" s="362"/>
      <c r="M1049" s="372"/>
      <c r="N1049" s="372"/>
      <c r="O1049" s="372"/>
      <c r="P1049" s="372"/>
      <c r="Q1049" s="370"/>
      <c r="R1049" s="358"/>
    </row>
    <row r="1050" spans="1:18" x14ac:dyDescent="0.25">
      <c r="A1050" s="355" t="s">
        <v>1038</v>
      </c>
      <c r="B1050" s="365" t="s">
        <v>44</v>
      </c>
      <c r="C1050" s="366">
        <f t="shared" si="92"/>
        <v>33.14</v>
      </c>
      <c r="D1050" s="358"/>
      <c r="E1050" s="362"/>
      <c r="F1050" s="362"/>
      <c r="G1050" s="362"/>
      <c r="H1050" s="362"/>
      <c r="I1050" s="362"/>
      <c r="J1050" s="368"/>
      <c r="K1050" s="358"/>
      <c r="L1050" s="362"/>
      <c r="M1050" s="372"/>
      <c r="N1050" s="372"/>
      <c r="O1050" s="372"/>
      <c r="P1050" s="372"/>
      <c r="Q1050" s="370"/>
      <c r="R1050" s="358"/>
    </row>
    <row r="1051" spans="1:18" x14ac:dyDescent="0.25">
      <c r="A1051" s="355" t="s">
        <v>1039</v>
      </c>
      <c r="B1051" s="365" t="s">
        <v>12</v>
      </c>
      <c r="C1051" s="366">
        <f t="shared" si="92"/>
        <v>27.31</v>
      </c>
      <c r="D1051" s="358"/>
      <c r="E1051" s="362"/>
      <c r="F1051" s="362"/>
      <c r="G1051" s="362"/>
      <c r="H1051" s="362"/>
      <c r="I1051" s="362"/>
      <c r="J1051" s="368"/>
      <c r="K1051" s="358"/>
      <c r="L1051" s="362"/>
      <c r="M1051" s="372"/>
      <c r="N1051" s="372"/>
      <c r="O1051" s="372"/>
      <c r="P1051" s="372"/>
      <c r="Q1051" s="370"/>
      <c r="R1051" s="358"/>
    </row>
    <row r="1052" spans="1:18" x14ac:dyDescent="0.25">
      <c r="A1052" s="355" t="s">
        <v>1040</v>
      </c>
      <c r="B1052" s="365" t="s">
        <v>14</v>
      </c>
      <c r="C1052" s="366">
        <f t="shared" si="92"/>
        <v>27.16</v>
      </c>
      <c r="D1052" s="358"/>
      <c r="E1052" s="362"/>
      <c r="F1052" s="362"/>
      <c r="G1052" s="362"/>
      <c r="H1052" s="362"/>
      <c r="I1052" s="362"/>
      <c r="J1052" s="368"/>
      <c r="K1052" s="358"/>
      <c r="L1052" s="362"/>
      <c r="M1052" s="372"/>
      <c r="N1052" s="372"/>
      <c r="O1052" s="372"/>
      <c r="P1052" s="372"/>
      <c r="Q1052" s="370"/>
      <c r="R1052" s="358"/>
    </row>
    <row r="1053" spans="1:18" x14ac:dyDescent="0.25">
      <c r="A1053" s="355" t="s">
        <v>1041</v>
      </c>
      <c r="B1053" s="365" t="s">
        <v>15</v>
      </c>
      <c r="C1053" s="366">
        <f t="shared" si="92"/>
        <v>25.76</v>
      </c>
      <c r="D1053" s="358"/>
      <c r="E1053" s="362"/>
      <c r="F1053" s="362"/>
      <c r="G1053" s="362"/>
      <c r="H1053" s="362"/>
      <c r="I1053" s="362"/>
      <c r="J1053" s="368"/>
      <c r="K1053" s="358"/>
      <c r="L1053" s="362"/>
      <c r="M1053" s="372"/>
      <c r="N1053" s="372"/>
      <c r="O1053" s="372"/>
      <c r="P1053" s="372"/>
      <c r="Q1053" s="370"/>
      <c r="R1053" s="358"/>
    </row>
    <row r="1054" spans="1:18" x14ac:dyDescent="0.25">
      <c r="A1054" s="355" t="s">
        <v>1042</v>
      </c>
      <c r="B1054" s="365" t="s">
        <v>16</v>
      </c>
      <c r="C1054" s="366">
        <f t="shared" si="92"/>
        <v>24.41</v>
      </c>
      <c r="D1054" s="358"/>
      <c r="E1054" s="362"/>
      <c r="F1054" s="362"/>
      <c r="G1054" s="362"/>
      <c r="H1054" s="362"/>
      <c r="I1054" s="362"/>
      <c r="J1054" s="368"/>
      <c r="K1054" s="358"/>
      <c r="L1054" s="362"/>
      <c r="M1054" s="372"/>
      <c r="N1054" s="372"/>
      <c r="O1054" s="372"/>
      <c r="P1054" s="372"/>
      <c r="Q1054" s="370"/>
      <c r="R1054" s="358"/>
    </row>
    <row r="1055" spans="1:18" x14ac:dyDescent="0.25">
      <c r="A1055" s="355" t="s">
        <v>1043</v>
      </c>
      <c r="B1055" s="365" t="s">
        <v>17</v>
      </c>
      <c r="C1055" s="366">
        <f t="shared" si="92"/>
        <v>22.98</v>
      </c>
      <c r="D1055" s="358"/>
      <c r="E1055" s="362"/>
      <c r="F1055" s="362"/>
      <c r="G1055" s="362"/>
      <c r="H1055" s="362"/>
      <c r="I1055" s="362"/>
      <c r="J1055" s="368"/>
      <c r="K1055" s="358"/>
      <c r="L1055" s="362"/>
      <c r="M1055" s="372"/>
      <c r="N1055" s="372"/>
      <c r="O1055" s="372"/>
      <c r="P1055" s="372"/>
      <c r="Q1055" s="370"/>
      <c r="R1055" s="358"/>
    </row>
    <row r="1056" spans="1:18" x14ac:dyDescent="0.25">
      <c r="A1056" s="355" t="s">
        <v>1044</v>
      </c>
      <c r="B1056" s="365" t="s">
        <v>18</v>
      </c>
      <c r="C1056" s="366">
        <f t="shared" si="92"/>
        <v>21.3</v>
      </c>
      <c r="D1056" s="358"/>
      <c r="E1056" s="362"/>
      <c r="F1056" s="362"/>
      <c r="G1056" s="362"/>
      <c r="H1056" s="362"/>
      <c r="I1056" s="362"/>
      <c r="J1056" s="368"/>
      <c r="K1056" s="358"/>
      <c r="L1056" s="362"/>
      <c r="M1056" s="372"/>
      <c r="N1056" s="372"/>
      <c r="O1056" s="372"/>
      <c r="P1056" s="372"/>
      <c r="Q1056" s="370"/>
      <c r="R1056" s="358"/>
    </row>
    <row r="1057" spans="1:18" x14ac:dyDescent="0.25">
      <c r="A1057" s="355" t="s">
        <v>1262</v>
      </c>
      <c r="B1057" s="365" t="s">
        <v>1151</v>
      </c>
      <c r="C1057" s="366">
        <f t="shared" si="92"/>
        <v>21.09</v>
      </c>
      <c r="D1057" s="358"/>
      <c r="E1057" s="362"/>
      <c r="F1057" s="362"/>
      <c r="G1057" s="362"/>
      <c r="H1057" s="362"/>
      <c r="I1057" s="362"/>
      <c r="J1057" s="368"/>
      <c r="K1057" s="358"/>
      <c r="L1057" s="362"/>
      <c r="M1057" s="372"/>
      <c r="N1057" s="372"/>
      <c r="O1057" s="372"/>
      <c r="P1057" s="372"/>
      <c r="Q1057" s="370"/>
      <c r="R1057" s="358"/>
    </row>
    <row r="1058" spans="1:18" ht="15.75" x14ac:dyDescent="0.25">
      <c r="A1058" s="355"/>
      <c r="B1058" s="373"/>
      <c r="C1058" s="357"/>
      <c r="D1058" s="358"/>
      <c r="E1058" s="356"/>
      <c r="F1058" s="357" t="s">
        <v>592</v>
      </c>
      <c r="G1058" s="357"/>
      <c r="H1058" s="357"/>
      <c r="I1058" s="357"/>
      <c r="J1058" s="357"/>
      <c r="K1058" s="358"/>
      <c r="L1058" s="356"/>
      <c r="M1058" s="359" t="s">
        <v>592</v>
      </c>
      <c r="N1058" s="359"/>
      <c r="O1058" s="359"/>
      <c r="P1058" s="359"/>
      <c r="Q1058" s="359"/>
      <c r="R1058" s="358"/>
    </row>
    <row r="1059" spans="1:18" ht="15.75" x14ac:dyDescent="0.25">
      <c r="A1059" s="355"/>
      <c r="B1059" s="371"/>
      <c r="C1059" s="360"/>
      <c r="D1059" s="358"/>
      <c r="E1059" s="356"/>
      <c r="F1059" s="360" t="s">
        <v>34</v>
      </c>
      <c r="G1059" s="360"/>
      <c r="H1059" s="360"/>
      <c r="I1059" s="360"/>
      <c r="J1059" s="360"/>
      <c r="K1059" s="358"/>
      <c r="L1059" s="356"/>
      <c r="M1059" s="361" t="s">
        <v>34</v>
      </c>
      <c r="N1059" s="361"/>
      <c r="O1059" s="361"/>
      <c r="P1059" s="361"/>
      <c r="Q1059" s="361"/>
      <c r="R1059" s="358"/>
    </row>
    <row r="1060" spans="1:18" ht="17.25" x14ac:dyDescent="0.25">
      <c r="A1060" s="355"/>
      <c r="B1060" s="331" t="s">
        <v>22</v>
      </c>
      <c r="C1060" s="332" t="s">
        <v>23</v>
      </c>
      <c r="D1060" s="358"/>
      <c r="E1060" s="362"/>
      <c r="F1060" s="332" t="s">
        <v>23</v>
      </c>
      <c r="G1060" s="363"/>
      <c r="H1060" s="363"/>
      <c r="I1060" s="363"/>
      <c r="J1060" s="363"/>
      <c r="K1060" s="358"/>
      <c r="L1060" s="362"/>
      <c r="M1060" s="334" t="s">
        <v>23</v>
      </c>
      <c r="N1060" s="364"/>
      <c r="O1060" s="364"/>
      <c r="P1060" s="364"/>
      <c r="Q1060" s="364"/>
      <c r="R1060" s="358"/>
    </row>
    <row r="1061" spans="1:18" x14ac:dyDescent="0.25">
      <c r="A1061" s="355" t="s">
        <v>1045</v>
      </c>
      <c r="B1061" s="365" t="s">
        <v>596</v>
      </c>
      <c r="C1061" s="366">
        <f t="shared" ref="C1061:C1070" si="93">IF(F1061="-","",IF($C$1=$T$1,(F1061*$C$2),IF($C$1=$T$2,(M1061*$C$2))))</f>
        <v>122.79</v>
      </c>
      <c r="D1061" s="358"/>
      <c r="E1061" s="362"/>
      <c r="F1061" s="367">
        <f>'U.S. 2020 Pricing - 05.03.2021'!AD42</f>
        <v>122.79</v>
      </c>
      <c r="G1061" s="368"/>
      <c r="H1061" s="368"/>
      <c r="I1061" s="368"/>
      <c r="J1061" s="368"/>
      <c r="K1061" s="358"/>
      <c r="L1061" s="362"/>
      <c r="M1061" s="369">
        <f>'CAN Price Matrix - 05.03.2021'!AD42</f>
        <v>157.29</v>
      </c>
      <c r="N1061" s="370"/>
      <c r="O1061" s="370"/>
      <c r="P1061" s="370"/>
      <c r="Q1061" s="370"/>
      <c r="R1061" s="358"/>
    </row>
    <row r="1062" spans="1:18" x14ac:dyDescent="0.25">
      <c r="A1062" s="355" t="s">
        <v>1046</v>
      </c>
      <c r="B1062" s="365" t="s">
        <v>597</v>
      </c>
      <c r="C1062" s="366">
        <f t="shared" si="93"/>
        <v>62.4</v>
      </c>
      <c r="D1062" s="358"/>
      <c r="E1062" s="362"/>
      <c r="F1062" s="367">
        <f>'U.S. 2020 Pricing - 05.03.2021'!AD43</f>
        <v>62.4</v>
      </c>
      <c r="G1062" s="368"/>
      <c r="H1062" s="368"/>
      <c r="I1062" s="368"/>
      <c r="J1062" s="368"/>
      <c r="K1062" s="358"/>
      <c r="L1062" s="362"/>
      <c r="M1062" s="369">
        <f>'CAN Price Matrix - 05.03.2021'!AD43</f>
        <v>79.97</v>
      </c>
      <c r="N1062" s="370"/>
      <c r="O1062" s="370"/>
      <c r="P1062" s="370"/>
      <c r="Q1062" s="370"/>
      <c r="R1062" s="358"/>
    </row>
    <row r="1063" spans="1:18" x14ac:dyDescent="0.25">
      <c r="A1063" s="355" t="s">
        <v>1047</v>
      </c>
      <c r="B1063" s="365" t="s">
        <v>44</v>
      </c>
      <c r="C1063" s="366">
        <f t="shared" si="93"/>
        <v>36.51</v>
      </c>
      <c r="D1063" s="358"/>
      <c r="E1063" s="362"/>
      <c r="F1063" s="367">
        <f>'U.S. 2020 Pricing - 05.03.2021'!AD44</f>
        <v>36.51</v>
      </c>
      <c r="G1063" s="368"/>
      <c r="H1063" s="368"/>
      <c r="I1063" s="368"/>
      <c r="J1063" s="368"/>
      <c r="K1063" s="358"/>
      <c r="L1063" s="362"/>
      <c r="M1063" s="369">
        <f>'CAN Price Matrix - 05.03.2021'!AD44</f>
        <v>46.83</v>
      </c>
      <c r="N1063" s="370"/>
      <c r="O1063" s="370"/>
      <c r="P1063" s="370"/>
      <c r="Q1063" s="370"/>
      <c r="R1063" s="358"/>
    </row>
    <row r="1064" spans="1:18" x14ac:dyDescent="0.25">
      <c r="A1064" s="355" t="s">
        <v>1048</v>
      </c>
      <c r="B1064" s="365" t="s">
        <v>12</v>
      </c>
      <c r="C1064" s="366">
        <f t="shared" si="93"/>
        <v>30.69</v>
      </c>
      <c r="D1064" s="358"/>
      <c r="E1064" s="362"/>
      <c r="F1064" s="367">
        <f>'U.S. 2020 Pricing - 05.03.2021'!AD45</f>
        <v>30.69</v>
      </c>
      <c r="G1064" s="368"/>
      <c r="H1064" s="368"/>
      <c r="I1064" s="368"/>
      <c r="J1064" s="368"/>
      <c r="K1064" s="358"/>
      <c r="L1064" s="362"/>
      <c r="M1064" s="369">
        <f>'CAN Price Matrix - 05.03.2021'!AD45</f>
        <v>39.369999999999997</v>
      </c>
      <c r="N1064" s="370"/>
      <c r="O1064" s="370"/>
      <c r="P1064" s="370"/>
      <c r="Q1064" s="370"/>
      <c r="R1064" s="358"/>
    </row>
    <row r="1065" spans="1:18" x14ac:dyDescent="0.25">
      <c r="A1065" s="355" t="s">
        <v>1049</v>
      </c>
      <c r="B1065" s="365" t="s">
        <v>14</v>
      </c>
      <c r="C1065" s="366">
        <f t="shared" si="93"/>
        <v>30.47</v>
      </c>
      <c r="D1065" s="358"/>
      <c r="E1065" s="362"/>
      <c r="F1065" s="367">
        <f>'U.S. 2020 Pricing - 05.03.2021'!AD46</f>
        <v>30.47</v>
      </c>
      <c r="G1065" s="368"/>
      <c r="H1065" s="368"/>
      <c r="I1065" s="368"/>
      <c r="J1065" s="368"/>
      <c r="K1065" s="358"/>
      <c r="L1065" s="362"/>
      <c r="M1065" s="369">
        <f>'CAN Price Matrix - 05.03.2021'!AD46</f>
        <v>39.1</v>
      </c>
      <c r="N1065" s="370"/>
      <c r="O1065" s="370"/>
      <c r="P1065" s="370"/>
      <c r="Q1065" s="370"/>
      <c r="R1065" s="358"/>
    </row>
    <row r="1066" spans="1:18" x14ac:dyDescent="0.25">
      <c r="A1066" s="355" t="s">
        <v>1050</v>
      </c>
      <c r="B1066" s="365" t="s">
        <v>15</v>
      </c>
      <c r="C1066" s="366">
        <f t="shared" si="93"/>
        <v>29.08</v>
      </c>
      <c r="D1066" s="358"/>
      <c r="E1066" s="362"/>
      <c r="F1066" s="367">
        <f>'U.S. 2020 Pricing - 05.03.2021'!AD47</f>
        <v>29.08</v>
      </c>
      <c r="G1066" s="368"/>
      <c r="H1066" s="368"/>
      <c r="I1066" s="368"/>
      <c r="J1066" s="368"/>
      <c r="K1066" s="358"/>
      <c r="L1066" s="362"/>
      <c r="M1066" s="369">
        <f>'CAN Price Matrix - 05.03.2021'!AD47</f>
        <v>37.33</v>
      </c>
      <c r="N1066" s="370"/>
      <c r="O1066" s="370"/>
      <c r="P1066" s="370"/>
      <c r="Q1066" s="370"/>
      <c r="R1066" s="358"/>
    </row>
    <row r="1067" spans="1:18" x14ac:dyDescent="0.25">
      <c r="A1067" s="355" t="s">
        <v>1051</v>
      </c>
      <c r="B1067" s="365" t="s">
        <v>16</v>
      </c>
      <c r="C1067" s="366">
        <f t="shared" si="93"/>
        <v>27.66</v>
      </c>
      <c r="D1067" s="358"/>
      <c r="E1067" s="362"/>
      <c r="F1067" s="367">
        <f>'U.S. 2020 Pricing - 05.03.2021'!AD48</f>
        <v>27.66</v>
      </c>
      <c r="G1067" s="368"/>
      <c r="H1067" s="368"/>
      <c r="I1067" s="368"/>
      <c r="J1067" s="368"/>
      <c r="K1067" s="358"/>
      <c r="L1067" s="362"/>
      <c r="M1067" s="369">
        <f>'CAN Price Matrix - 05.03.2021'!AD48</f>
        <v>35.520000000000003</v>
      </c>
      <c r="N1067" s="370"/>
      <c r="O1067" s="370"/>
      <c r="P1067" s="370"/>
      <c r="Q1067" s="370"/>
      <c r="R1067" s="358"/>
    </row>
    <row r="1068" spans="1:18" x14ac:dyDescent="0.25">
      <c r="A1068" s="355" t="s">
        <v>1052</v>
      </c>
      <c r="B1068" s="365" t="s">
        <v>17</v>
      </c>
      <c r="C1068" s="366">
        <f t="shared" si="93"/>
        <v>26.12</v>
      </c>
      <c r="D1068" s="358"/>
      <c r="E1068" s="362"/>
      <c r="F1068" s="367">
        <f>'U.S. 2020 Pricing - 05.03.2021'!AD49</f>
        <v>26.12</v>
      </c>
      <c r="G1068" s="368"/>
      <c r="H1068" s="368"/>
      <c r="I1068" s="368"/>
      <c r="J1068" s="368"/>
      <c r="K1068" s="358"/>
      <c r="L1068" s="362"/>
      <c r="M1068" s="369">
        <f>'CAN Price Matrix - 05.03.2021'!AD49</f>
        <v>33.520000000000003</v>
      </c>
      <c r="N1068" s="370"/>
      <c r="O1068" s="370"/>
      <c r="P1068" s="370"/>
      <c r="Q1068" s="370"/>
      <c r="R1068" s="358"/>
    </row>
    <row r="1069" spans="1:18" x14ac:dyDescent="0.25">
      <c r="A1069" s="355" t="s">
        <v>1053</v>
      </c>
      <c r="B1069" s="365" t="s">
        <v>18</v>
      </c>
      <c r="C1069" s="366">
        <f t="shared" si="93"/>
        <v>24.29</v>
      </c>
      <c r="D1069" s="358"/>
      <c r="E1069" s="362"/>
      <c r="F1069" s="367">
        <f>'U.S. 2020 Pricing - 05.03.2021'!AD50</f>
        <v>24.29</v>
      </c>
      <c r="G1069" s="368"/>
      <c r="H1069" s="368"/>
      <c r="I1069" s="368"/>
      <c r="J1069" s="368"/>
      <c r="K1069" s="358"/>
      <c r="L1069" s="362"/>
      <c r="M1069" s="369">
        <f>'CAN Price Matrix - 05.03.2021'!AD50</f>
        <v>31.15</v>
      </c>
      <c r="N1069" s="370"/>
      <c r="O1069" s="370"/>
      <c r="P1069" s="370"/>
      <c r="Q1069" s="370"/>
      <c r="R1069" s="358"/>
    </row>
    <row r="1070" spans="1:18" x14ac:dyDescent="0.25">
      <c r="A1070" s="355" t="s">
        <v>1263</v>
      </c>
      <c r="B1070" s="365" t="s">
        <v>1151</v>
      </c>
      <c r="C1070" s="366">
        <f t="shared" si="93"/>
        <v>24.05</v>
      </c>
      <c r="D1070" s="358"/>
      <c r="E1070" s="362"/>
      <c r="F1070" s="367">
        <f>'U.S. 2020 Pricing - 05.03.2021'!AD51</f>
        <v>24.05</v>
      </c>
      <c r="G1070" s="368"/>
      <c r="H1070" s="368"/>
      <c r="I1070" s="368"/>
      <c r="J1070" s="368"/>
      <c r="K1070" s="358"/>
      <c r="L1070" s="362"/>
      <c r="M1070" s="369">
        <f>'CAN Price Matrix - 05.03.2021'!AD51</f>
        <v>30.84</v>
      </c>
      <c r="N1070" s="370"/>
      <c r="O1070" s="370"/>
      <c r="P1070" s="370"/>
      <c r="Q1070" s="370"/>
      <c r="R1070" s="358"/>
    </row>
    <row r="1071" spans="1:18" ht="15.75" x14ac:dyDescent="0.25">
      <c r="A1071" s="355"/>
      <c r="B1071" s="356"/>
      <c r="C1071" s="357"/>
      <c r="D1071" s="358"/>
      <c r="E1071" s="356"/>
      <c r="F1071" s="357" t="s">
        <v>589</v>
      </c>
      <c r="G1071" s="357"/>
      <c r="H1071" s="357"/>
      <c r="I1071" s="357"/>
      <c r="J1071" s="357" t="s">
        <v>762</v>
      </c>
      <c r="K1071" s="358"/>
      <c r="L1071" s="356"/>
      <c r="M1071" s="359" t="s">
        <v>589</v>
      </c>
      <c r="N1071" s="359"/>
      <c r="O1071" s="359"/>
      <c r="P1071" s="359"/>
      <c r="Q1071" s="359" t="s">
        <v>995</v>
      </c>
      <c r="R1071" s="358"/>
    </row>
    <row r="1072" spans="1:18" ht="15.75" x14ac:dyDescent="0.25">
      <c r="A1072" s="355"/>
      <c r="B1072" s="371"/>
      <c r="C1072" s="360"/>
      <c r="D1072" s="358"/>
      <c r="E1072" s="356"/>
      <c r="F1072" s="360" t="s">
        <v>34</v>
      </c>
      <c r="G1072" s="360"/>
      <c r="H1072" s="360"/>
      <c r="I1072" s="360"/>
      <c r="J1072" s="360" t="s">
        <v>34</v>
      </c>
      <c r="K1072" s="358"/>
      <c r="L1072" s="356"/>
      <c r="M1072" s="361" t="s">
        <v>34</v>
      </c>
      <c r="N1072" s="361"/>
      <c r="O1072" s="361"/>
      <c r="P1072" s="361"/>
      <c r="Q1072" s="361" t="s">
        <v>34</v>
      </c>
      <c r="R1072" s="358"/>
    </row>
    <row r="1073" spans="1:18" ht="17.25" x14ac:dyDescent="0.25">
      <c r="A1073" s="355"/>
      <c r="B1073" s="331" t="s">
        <v>22</v>
      </c>
      <c r="C1073" s="332" t="s">
        <v>23</v>
      </c>
      <c r="D1073" s="358"/>
      <c r="E1073" s="362"/>
      <c r="F1073" s="332" t="s">
        <v>23</v>
      </c>
      <c r="G1073" s="363"/>
      <c r="H1073" s="363"/>
      <c r="I1073" s="363"/>
      <c r="J1073" s="332" t="s">
        <v>23</v>
      </c>
      <c r="K1073" s="358"/>
      <c r="L1073" s="362"/>
      <c r="M1073" s="334" t="s">
        <v>23</v>
      </c>
      <c r="N1073" s="364"/>
      <c r="O1073" s="364"/>
      <c r="P1073" s="364"/>
      <c r="Q1073" s="334" t="s">
        <v>23</v>
      </c>
      <c r="R1073" s="358"/>
    </row>
    <row r="1074" spans="1:18" x14ac:dyDescent="0.25">
      <c r="A1074" s="355" t="s">
        <v>1054</v>
      </c>
      <c r="B1074" s="365" t="s">
        <v>596</v>
      </c>
      <c r="C1074" s="366">
        <f t="shared" ref="C1074:C1083" si="94">IF(F1074="-","",IF($C$1=$T$1,(F1074*$C$2),IF($C$1=$T$2,(M1074*$C$2))))</f>
        <v>117.04</v>
      </c>
      <c r="D1074" s="358"/>
      <c r="E1074" s="362"/>
      <c r="F1074" s="367">
        <f>'U.S. 2020 Pricing - 05.03.2021'!AD60</f>
        <v>117.04</v>
      </c>
      <c r="G1074" s="368"/>
      <c r="H1074" s="368"/>
      <c r="I1074" s="368"/>
      <c r="J1074" s="367">
        <f>'U.S. 2020 Pricing - 05.03.2021'!AJ60</f>
        <v>117.29</v>
      </c>
      <c r="K1074" s="358"/>
      <c r="L1074" s="362"/>
      <c r="M1074" s="369">
        <f>'CAN Price Matrix - 05.03.2021'!AD60</f>
        <v>157.29</v>
      </c>
      <c r="N1074" s="369">
        <f>'CAN Price Matrix - 05.03.2021'!AE60</f>
        <v>0</v>
      </c>
      <c r="O1074" s="369">
        <f>'CAN Price Matrix - 05.03.2021'!AF60</f>
        <v>132.62</v>
      </c>
      <c r="P1074" s="369">
        <f>'CAN Price Matrix - 05.03.2021'!AG60</f>
        <v>159.07</v>
      </c>
      <c r="Q1074" s="369">
        <f>'CAN Price Matrix - 05.03.2021'!AK60</f>
        <v>157.62</v>
      </c>
      <c r="R1074" s="358"/>
    </row>
    <row r="1075" spans="1:18" x14ac:dyDescent="0.25">
      <c r="A1075" s="355" t="s">
        <v>1055</v>
      </c>
      <c r="B1075" s="365" t="s">
        <v>597</v>
      </c>
      <c r="C1075" s="366">
        <f t="shared" si="94"/>
        <v>59.52</v>
      </c>
      <c r="D1075" s="358"/>
      <c r="E1075" s="362"/>
      <c r="F1075" s="367">
        <f>'U.S. 2020 Pricing - 05.03.2021'!AD61</f>
        <v>59.52</v>
      </c>
      <c r="G1075" s="368"/>
      <c r="H1075" s="368"/>
      <c r="I1075" s="368"/>
      <c r="J1075" s="367">
        <f>'U.S. 2020 Pricing - 05.03.2021'!AJ61</f>
        <v>59.77</v>
      </c>
      <c r="K1075" s="358"/>
      <c r="L1075" s="362"/>
      <c r="M1075" s="369">
        <f>'CAN Price Matrix - 05.03.2021'!AD61</f>
        <v>79.97</v>
      </c>
      <c r="N1075" s="369">
        <f>'CAN Price Matrix - 05.03.2021'!AE61</f>
        <v>0</v>
      </c>
      <c r="O1075" s="369">
        <f>'CAN Price Matrix - 05.03.2021'!AF61</f>
        <v>70.78</v>
      </c>
      <c r="P1075" s="369">
        <f>'CAN Price Matrix - 05.03.2021'!AG61</f>
        <v>84.01</v>
      </c>
      <c r="Q1075" s="369">
        <f>'CAN Price Matrix - 05.03.2021'!AK61</f>
        <v>80.3</v>
      </c>
      <c r="R1075" s="358"/>
    </row>
    <row r="1076" spans="1:18" x14ac:dyDescent="0.25">
      <c r="A1076" s="355" t="s">
        <v>1056</v>
      </c>
      <c r="B1076" s="365" t="s">
        <v>44</v>
      </c>
      <c r="C1076" s="366">
        <f t="shared" si="94"/>
        <v>34.869999999999997</v>
      </c>
      <c r="D1076" s="358"/>
      <c r="E1076" s="362"/>
      <c r="F1076" s="367">
        <f>'U.S. 2020 Pricing - 05.03.2021'!AD62</f>
        <v>34.869999999999997</v>
      </c>
      <c r="G1076" s="368"/>
      <c r="H1076" s="368"/>
      <c r="I1076" s="368"/>
      <c r="J1076" s="367">
        <f>'U.S. 2020 Pricing - 05.03.2021'!AJ62</f>
        <v>35.119999999999997</v>
      </c>
      <c r="K1076" s="358"/>
      <c r="L1076" s="362"/>
      <c r="M1076" s="369">
        <f>'CAN Price Matrix - 05.03.2021'!AD62</f>
        <v>46.83</v>
      </c>
      <c r="N1076" s="369">
        <f>'CAN Price Matrix - 05.03.2021'!AE62</f>
        <v>0</v>
      </c>
      <c r="O1076" s="369">
        <f>'CAN Price Matrix - 05.03.2021'!AF62</f>
        <v>47.96</v>
      </c>
      <c r="P1076" s="369">
        <f>'CAN Price Matrix - 05.03.2021'!AG62</f>
        <v>51.83</v>
      </c>
      <c r="Q1076" s="369">
        <f>'CAN Price Matrix - 05.03.2021'!AK62</f>
        <v>47.16</v>
      </c>
      <c r="R1076" s="358"/>
    </row>
    <row r="1077" spans="1:18" x14ac:dyDescent="0.25">
      <c r="A1077" s="355" t="s">
        <v>1057</v>
      </c>
      <c r="B1077" s="365" t="s">
        <v>12</v>
      </c>
      <c r="C1077" s="366">
        <f t="shared" si="94"/>
        <v>29.32</v>
      </c>
      <c r="D1077" s="358"/>
      <c r="E1077" s="362"/>
      <c r="F1077" s="367">
        <f>'U.S. 2020 Pricing - 05.03.2021'!AD63</f>
        <v>29.32</v>
      </c>
      <c r="G1077" s="368"/>
      <c r="H1077" s="368"/>
      <c r="I1077" s="368"/>
      <c r="J1077" s="367">
        <f>'U.S. 2020 Pricing - 05.03.2021'!AJ63</f>
        <v>29.57</v>
      </c>
      <c r="K1077" s="358"/>
      <c r="L1077" s="362"/>
      <c r="M1077" s="369">
        <f>'CAN Price Matrix - 05.03.2021'!AD63</f>
        <v>38.299999999999997</v>
      </c>
      <c r="N1077" s="369">
        <f>'CAN Price Matrix - 05.03.2021'!AE63</f>
        <v>0</v>
      </c>
      <c r="O1077" s="369">
        <f>'CAN Price Matrix - 05.03.2021'!AF63</f>
        <v>38.770000000000003</v>
      </c>
      <c r="P1077" s="369">
        <f>'CAN Price Matrix - 05.03.2021'!AG63</f>
        <v>43.55</v>
      </c>
      <c r="Q1077" s="369">
        <f>'CAN Price Matrix - 05.03.2021'!AK63</f>
        <v>38.630000000000003</v>
      </c>
      <c r="R1077" s="358"/>
    </row>
    <row r="1078" spans="1:18" x14ac:dyDescent="0.25">
      <c r="A1078" s="355" t="s">
        <v>1058</v>
      </c>
      <c r="B1078" s="365" t="s">
        <v>14</v>
      </c>
      <c r="C1078" s="366">
        <f t="shared" si="94"/>
        <v>29.12</v>
      </c>
      <c r="D1078" s="358"/>
      <c r="E1078" s="362"/>
      <c r="F1078" s="367">
        <f>'U.S. 2020 Pricing - 05.03.2021'!AD64</f>
        <v>29.12</v>
      </c>
      <c r="G1078" s="368"/>
      <c r="H1078" s="368"/>
      <c r="I1078" s="368"/>
      <c r="J1078" s="367">
        <f>'U.S. 2020 Pricing - 05.03.2021'!AJ64</f>
        <v>29.37</v>
      </c>
      <c r="K1078" s="358"/>
      <c r="L1078" s="362"/>
      <c r="M1078" s="369">
        <f>'CAN Price Matrix - 05.03.2021'!AD64</f>
        <v>39.1</v>
      </c>
      <c r="N1078" s="369">
        <f>'CAN Price Matrix - 05.03.2021'!AE64</f>
        <v>0</v>
      </c>
      <c r="O1078" s="369">
        <f>'CAN Price Matrix - 05.03.2021'!AF64</f>
        <v>37.200000000000003</v>
      </c>
      <c r="P1078" s="369">
        <f>'CAN Price Matrix - 05.03.2021'!AG64</f>
        <v>44.33</v>
      </c>
      <c r="Q1078" s="369">
        <f>'CAN Price Matrix - 05.03.2021'!AK64</f>
        <v>39.43</v>
      </c>
      <c r="R1078" s="358"/>
    </row>
    <row r="1079" spans="1:18" x14ac:dyDescent="0.25">
      <c r="A1079" s="355" t="s">
        <v>1059</v>
      </c>
      <c r="B1079" s="365" t="s">
        <v>15</v>
      </c>
      <c r="C1079" s="366">
        <f t="shared" si="94"/>
        <v>27.8</v>
      </c>
      <c r="D1079" s="358"/>
      <c r="E1079" s="362"/>
      <c r="F1079" s="367">
        <f>'U.S. 2020 Pricing - 05.03.2021'!AD65</f>
        <v>27.8</v>
      </c>
      <c r="G1079" s="368"/>
      <c r="H1079" s="368"/>
      <c r="I1079" s="368"/>
      <c r="J1079" s="367">
        <f>'U.S. 2020 Pricing - 05.03.2021'!AJ65</f>
        <v>28.05</v>
      </c>
      <c r="K1079" s="358"/>
      <c r="L1079" s="362"/>
      <c r="M1079" s="369">
        <f>'CAN Price Matrix - 05.03.2021'!AD65</f>
        <v>37.33</v>
      </c>
      <c r="N1079" s="369">
        <f>'CAN Price Matrix - 05.03.2021'!AE65</f>
        <v>0</v>
      </c>
      <c r="O1079" s="369">
        <f>'CAN Price Matrix - 05.03.2021'!AF65</f>
        <v>0</v>
      </c>
      <c r="P1079" s="369">
        <f>'CAN Price Matrix - 05.03.2021'!AG65</f>
        <v>0</v>
      </c>
      <c r="Q1079" s="369">
        <f>'CAN Price Matrix - 05.03.2021'!AK65</f>
        <v>37.659999999999997</v>
      </c>
      <c r="R1079" s="358"/>
    </row>
    <row r="1080" spans="1:18" x14ac:dyDescent="0.25">
      <c r="A1080" s="355" t="s">
        <v>1060</v>
      </c>
      <c r="B1080" s="365" t="s">
        <v>16</v>
      </c>
      <c r="C1080" s="366">
        <f t="shared" si="94"/>
        <v>26.45</v>
      </c>
      <c r="D1080" s="358"/>
      <c r="E1080" s="362"/>
      <c r="F1080" s="367">
        <f>'U.S. 2020 Pricing - 05.03.2021'!AD66</f>
        <v>26.45</v>
      </c>
      <c r="G1080" s="368"/>
      <c r="H1080" s="368"/>
      <c r="I1080" s="368"/>
      <c r="J1080" s="367">
        <f>'U.S. 2020 Pricing - 05.03.2021'!AJ66</f>
        <v>26.7</v>
      </c>
      <c r="K1080" s="358"/>
      <c r="L1080" s="362"/>
      <c r="M1080" s="369">
        <f>'CAN Price Matrix - 05.03.2021'!AD66</f>
        <v>35.520000000000003</v>
      </c>
      <c r="N1080" s="369">
        <f>'CAN Price Matrix - 05.03.2021'!AE66</f>
        <v>0</v>
      </c>
      <c r="O1080" s="369">
        <f>'CAN Price Matrix - 05.03.2021'!AF66</f>
        <v>0</v>
      </c>
      <c r="P1080" s="369">
        <f>'CAN Price Matrix - 05.03.2021'!AG66</f>
        <v>0</v>
      </c>
      <c r="Q1080" s="369">
        <f>'CAN Price Matrix - 05.03.2021'!AK66</f>
        <v>35.85</v>
      </c>
      <c r="R1080" s="358"/>
    </row>
    <row r="1081" spans="1:18" x14ac:dyDescent="0.25">
      <c r="A1081" s="355" t="s">
        <v>1061</v>
      </c>
      <c r="B1081" s="365" t="s">
        <v>17</v>
      </c>
      <c r="C1081" s="366">
        <f t="shared" si="94"/>
        <v>24.97</v>
      </c>
      <c r="D1081" s="358"/>
      <c r="E1081" s="362"/>
      <c r="F1081" s="367">
        <f>'U.S. 2020 Pricing - 05.03.2021'!AD67</f>
        <v>24.97</v>
      </c>
      <c r="G1081" s="368"/>
      <c r="H1081" s="368"/>
      <c r="I1081" s="368"/>
      <c r="J1081" s="367">
        <f>'U.S. 2020 Pricing - 05.03.2021'!AJ67</f>
        <v>25.22</v>
      </c>
      <c r="K1081" s="358"/>
      <c r="L1081" s="362"/>
      <c r="M1081" s="369">
        <f>'CAN Price Matrix - 05.03.2021'!AD67</f>
        <v>33.520000000000003</v>
      </c>
      <c r="N1081" s="369">
        <f>'CAN Price Matrix - 05.03.2021'!AE67</f>
        <v>0</v>
      </c>
      <c r="O1081" s="369">
        <f>'CAN Price Matrix - 05.03.2021'!AF67</f>
        <v>0</v>
      </c>
      <c r="P1081" s="369">
        <f>'CAN Price Matrix - 05.03.2021'!AG67</f>
        <v>0</v>
      </c>
      <c r="Q1081" s="369">
        <f>'CAN Price Matrix - 05.03.2021'!AK67</f>
        <v>33.85</v>
      </c>
      <c r="R1081" s="358"/>
    </row>
    <row r="1082" spans="1:18" x14ac:dyDescent="0.25">
      <c r="A1082" s="355" t="s">
        <v>1062</v>
      </c>
      <c r="B1082" s="365" t="s">
        <v>18</v>
      </c>
      <c r="C1082" s="366">
        <f t="shared" si="94"/>
        <v>23.13</v>
      </c>
      <c r="D1082" s="358"/>
      <c r="E1082" s="362"/>
      <c r="F1082" s="367">
        <f>'U.S. 2020 Pricing - 05.03.2021'!AD68</f>
        <v>23.13</v>
      </c>
      <c r="G1082" s="368"/>
      <c r="H1082" s="368"/>
      <c r="I1082" s="368"/>
      <c r="J1082" s="367">
        <f>'U.S. 2020 Pricing - 05.03.2021'!AJ68</f>
        <v>23.38</v>
      </c>
      <c r="K1082" s="358"/>
      <c r="L1082" s="362"/>
      <c r="M1082" s="369">
        <f>'CAN Price Matrix - 05.03.2021'!AD68</f>
        <v>31.15</v>
      </c>
      <c r="N1082" s="369">
        <f>'CAN Price Matrix - 05.03.2021'!AE68</f>
        <v>0</v>
      </c>
      <c r="O1082" s="369">
        <f>'CAN Price Matrix - 05.03.2021'!AF68</f>
        <v>0</v>
      </c>
      <c r="P1082" s="369">
        <f>'CAN Price Matrix - 05.03.2021'!AG68</f>
        <v>0</v>
      </c>
      <c r="Q1082" s="369">
        <f>'CAN Price Matrix - 05.03.2021'!AK68</f>
        <v>31.48</v>
      </c>
      <c r="R1082" s="358"/>
    </row>
    <row r="1083" spans="1:18" x14ac:dyDescent="0.25">
      <c r="A1083" s="355" t="s">
        <v>1264</v>
      </c>
      <c r="B1083" s="365" t="s">
        <v>1151</v>
      </c>
      <c r="C1083" s="366">
        <f t="shared" si="94"/>
        <v>22.9</v>
      </c>
      <c r="D1083" s="358"/>
      <c r="E1083" s="362"/>
      <c r="F1083" s="367">
        <f>'U.S. 2020 Pricing - 05.03.2021'!AD69</f>
        <v>22.9</v>
      </c>
      <c r="G1083" s="368"/>
      <c r="H1083" s="368"/>
      <c r="I1083" s="368"/>
      <c r="J1083" s="367">
        <f>'U.S. 2020 Pricing - 05.03.2021'!AJ69</f>
        <v>23.15</v>
      </c>
      <c r="K1083" s="358"/>
      <c r="L1083" s="362"/>
      <c r="M1083" s="369">
        <f>'CAN Price Matrix - 05.03.2021'!AD69</f>
        <v>30.84</v>
      </c>
      <c r="N1083" s="369">
        <f>'CAN Price Matrix - 05.03.2021'!AE69</f>
        <v>0</v>
      </c>
      <c r="O1083" s="369">
        <f>'CAN Price Matrix - 05.03.2021'!AF69</f>
        <v>0</v>
      </c>
      <c r="P1083" s="369">
        <f>'CAN Price Matrix - 05.03.2021'!AG69</f>
        <v>0</v>
      </c>
      <c r="Q1083" s="369">
        <f>'CAN Price Matrix - 05.03.2021'!AK69</f>
        <v>31.17</v>
      </c>
      <c r="R1083" s="358"/>
    </row>
    <row r="1084" spans="1:18" ht="17.25" x14ac:dyDescent="0.25">
      <c r="A1084" s="355"/>
      <c r="B1084" s="331" t="s">
        <v>22</v>
      </c>
      <c r="C1084" s="332" t="s">
        <v>23</v>
      </c>
      <c r="D1084" s="358"/>
      <c r="E1084" s="362"/>
      <c r="F1084" s="362"/>
      <c r="G1084" s="362"/>
      <c r="H1084" s="362"/>
      <c r="I1084" s="362"/>
      <c r="J1084" s="363"/>
      <c r="K1084" s="358"/>
      <c r="L1084" s="362"/>
      <c r="M1084" s="372"/>
      <c r="N1084" s="372"/>
      <c r="O1084" s="372"/>
      <c r="P1084" s="372"/>
      <c r="Q1084" s="364"/>
      <c r="R1084" s="358"/>
    </row>
    <row r="1085" spans="1:18" x14ac:dyDescent="0.25">
      <c r="A1085" s="355" t="s">
        <v>1063</v>
      </c>
      <c r="B1085" s="365" t="s">
        <v>596</v>
      </c>
      <c r="C1085" s="366">
        <f t="shared" ref="C1085:C1094" si="95">IF(J1074="-","",IF($C$1=$T$1,(J1074*$C$2),IF($C$1=$T$2,(Q1074*$C$2))))</f>
        <v>117.29</v>
      </c>
      <c r="D1085" s="358"/>
      <c r="E1085" s="362"/>
      <c r="F1085" s="362"/>
      <c r="G1085" s="362"/>
      <c r="H1085" s="362"/>
      <c r="I1085" s="362"/>
      <c r="J1085" s="368"/>
      <c r="K1085" s="358"/>
      <c r="L1085" s="362"/>
      <c r="M1085" s="372"/>
      <c r="N1085" s="372"/>
      <c r="O1085" s="372"/>
      <c r="P1085" s="372"/>
      <c r="Q1085" s="370"/>
      <c r="R1085" s="358"/>
    </row>
    <row r="1086" spans="1:18" x14ac:dyDescent="0.25">
      <c r="A1086" s="355" t="s">
        <v>1064</v>
      </c>
      <c r="B1086" s="365" t="s">
        <v>597</v>
      </c>
      <c r="C1086" s="366">
        <f t="shared" si="95"/>
        <v>59.77</v>
      </c>
      <c r="D1086" s="358"/>
      <c r="E1086" s="362"/>
      <c r="F1086" s="362"/>
      <c r="G1086" s="362"/>
      <c r="H1086" s="362"/>
      <c r="I1086" s="362"/>
      <c r="J1086" s="368"/>
      <c r="K1086" s="358"/>
      <c r="L1086" s="362"/>
      <c r="M1086" s="372"/>
      <c r="N1086" s="372"/>
      <c r="O1086" s="372"/>
      <c r="P1086" s="372"/>
      <c r="Q1086" s="370"/>
      <c r="R1086" s="358"/>
    </row>
    <row r="1087" spans="1:18" x14ac:dyDescent="0.25">
      <c r="A1087" s="355" t="s">
        <v>1065</v>
      </c>
      <c r="B1087" s="365" t="s">
        <v>44</v>
      </c>
      <c r="C1087" s="366">
        <f t="shared" si="95"/>
        <v>35.119999999999997</v>
      </c>
      <c r="D1087" s="358"/>
      <c r="E1087" s="362"/>
      <c r="F1087" s="362"/>
      <c r="G1087" s="362"/>
      <c r="H1087" s="362"/>
      <c r="I1087" s="362"/>
      <c r="J1087" s="368"/>
      <c r="K1087" s="358"/>
      <c r="L1087" s="362"/>
      <c r="M1087" s="372"/>
      <c r="N1087" s="372"/>
      <c r="O1087" s="372"/>
      <c r="P1087" s="372"/>
      <c r="Q1087" s="370"/>
      <c r="R1087" s="358"/>
    </row>
    <row r="1088" spans="1:18" x14ac:dyDescent="0.25">
      <c r="A1088" s="355" t="s">
        <v>1066</v>
      </c>
      <c r="B1088" s="365" t="s">
        <v>12</v>
      </c>
      <c r="C1088" s="366">
        <f t="shared" si="95"/>
        <v>29.57</v>
      </c>
      <c r="D1088" s="358"/>
      <c r="E1088" s="362"/>
      <c r="F1088" s="362"/>
      <c r="G1088" s="362"/>
      <c r="H1088" s="362"/>
      <c r="I1088" s="362"/>
      <c r="J1088" s="368"/>
      <c r="K1088" s="358"/>
      <c r="L1088" s="362"/>
      <c r="M1088" s="372"/>
      <c r="N1088" s="372"/>
      <c r="O1088" s="372"/>
      <c r="P1088" s="372"/>
      <c r="Q1088" s="370"/>
      <c r="R1088" s="358"/>
    </row>
    <row r="1089" spans="1:18" x14ac:dyDescent="0.25">
      <c r="A1089" s="355" t="s">
        <v>1067</v>
      </c>
      <c r="B1089" s="365" t="s">
        <v>14</v>
      </c>
      <c r="C1089" s="366">
        <f t="shared" si="95"/>
        <v>29.37</v>
      </c>
      <c r="D1089" s="358"/>
      <c r="E1089" s="362"/>
      <c r="F1089" s="362"/>
      <c r="G1089" s="362"/>
      <c r="H1089" s="362"/>
      <c r="I1089" s="362"/>
      <c r="J1089" s="368"/>
      <c r="K1089" s="358"/>
      <c r="L1089" s="362"/>
      <c r="M1089" s="372"/>
      <c r="N1089" s="372"/>
      <c r="O1089" s="372"/>
      <c r="P1089" s="372"/>
      <c r="Q1089" s="370"/>
      <c r="R1089" s="358"/>
    </row>
    <row r="1090" spans="1:18" x14ac:dyDescent="0.25">
      <c r="A1090" s="355" t="s">
        <v>1068</v>
      </c>
      <c r="B1090" s="365" t="s">
        <v>15</v>
      </c>
      <c r="C1090" s="366">
        <f t="shared" si="95"/>
        <v>28.05</v>
      </c>
      <c r="D1090" s="358"/>
      <c r="E1090" s="362"/>
      <c r="F1090" s="362"/>
      <c r="G1090" s="362"/>
      <c r="H1090" s="362"/>
      <c r="I1090" s="362"/>
      <c r="J1090" s="368"/>
      <c r="K1090" s="358"/>
      <c r="L1090" s="362"/>
      <c r="M1090" s="372"/>
      <c r="N1090" s="372"/>
      <c r="O1090" s="372"/>
      <c r="P1090" s="372"/>
      <c r="Q1090" s="370"/>
      <c r="R1090" s="358"/>
    </row>
    <row r="1091" spans="1:18" x14ac:dyDescent="0.25">
      <c r="A1091" s="355" t="s">
        <v>1069</v>
      </c>
      <c r="B1091" s="365" t="s">
        <v>16</v>
      </c>
      <c r="C1091" s="366">
        <f t="shared" si="95"/>
        <v>26.7</v>
      </c>
      <c r="D1091" s="358"/>
      <c r="E1091" s="362"/>
      <c r="F1091" s="362"/>
      <c r="G1091" s="362"/>
      <c r="H1091" s="362"/>
      <c r="I1091" s="362"/>
      <c r="J1091" s="368"/>
      <c r="K1091" s="358"/>
      <c r="L1091" s="362"/>
      <c r="M1091" s="372"/>
      <c r="N1091" s="372"/>
      <c r="O1091" s="372"/>
      <c r="P1091" s="372"/>
      <c r="Q1091" s="370"/>
      <c r="R1091" s="358"/>
    </row>
    <row r="1092" spans="1:18" x14ac:dyDescent="0.25">
      <c r="A1092" s="355" t="s">
        <v>1070</v>
      </c>
      <c r="B1092" s="365" t="s">
        <v>17</v>
      </c>
      <c r="C1092" s="366">
        <f t="shared" si="95"/>
        <v>25.22</v>
      </c>
      <c r="D1092" s="358"/>
      <c r="E1092" s="362"/>
      <c r="F1092" s="362"/>
      <c r="G1092" s="362"/>
      <c r="H1092" s="362"/>
      <c r="I1092" s="362"/>
      <c r="J1092" s="368"/>
      <c r="K1092" s="358"/>
      <c r="L1092" s="362"/>
      <c r="M1092" s="372"/>
      <c r="N1092" s="372"/>
      <c r="O1092" s="372"/>
      <c r="P1092" s="372"/>
      <c r="Q1092" s="370"/>
      <c r="R1092" s="358"/>
    </row>
    <row r="1093" spans="1:18" x14ac:dyDescent="0.25">
      <c r="A1093" s="355" t="s">
        <v>1071</v>
      </c>
      <c r="B1093" s="365" t="s">
        <v>18</v>
      </c>
      <c r="C1093" s="366">
        <f t="shared" si="95"/>
        <v>23.38</v>
      </c>
      <c r="D1093" s="358"/>
      <c r="E1093" s="362"/>
      <c r="F1093" s="362"/>
      <c r="G1093" s="362"/>
      <c r="H1093" s="362"/>
      <c r="I1093" s="362"/>
      <c r="J1093" s="368"/>
      <c r="K1093" s="358"/>
      <c r="L1093" s="362"/>
      <c r="M1093" s="372"/>
      <c r="N1093" s="372"/>
      <c r="O1093" s="372"/>
      <c r="P1093" s="372"/>
      <c r="Q1093" s="370"/>
      <c r="R1093" s="358"/>
    </row>
    <row r="1094" spans="1:18" x14ac:dyDescent="0.25">
      <c r="A1094" s="355" t="s">
        <v>1265</v>
      </c>
      <c r="B1094" s="365" t="s">
        <v>1151</v>
      </c>
      <c r="C1094" s="366">
        <f t="shared" si="95"/>
        <v>23.15</v>
      </c>
      <c r="D1094" s="358"/>
      <c r="E1094" s="362"/>
      <c r="F1094" s="362"/>
      <c r="G1094" s="362"/>
      <c r="H1094" s="362"/>
      <c r="I1094" s="362"/>
      <c r="J1094" s="368"/>
      <c r="K1094" s="358"/>
      <c r="L1094" s="362"/>
      <c r="M1094" s="372"/>
      <c r="N1094" s="372"/>
      <c r="O1094" s="372"/>
      <c r="P1094" s="372"/>
      <c r="Q1094" s="370"/>
      <c r="R1094" s="358"/>
    </row>
    <row r="1095" spans="1:18" ht="15.75" x14ac:dyDescent="0.25">
      <c r="A1095" s="355"/>
      <c r="B1095" s="356"/>
      <c r="C1095" s="357"/>
      <c r="D1095" s="358"/>
      <c r="E1095" s="356"/>
      <c r="F1095" s="357" t="s">
        <v>590</v>
      </c>
      <c r="G1095" s="357"/>
      <c r="H1095" s="357"/>
      <c r="I1095" s="357"/>
      <c r="J1095" s="357" t="s">
        <v>767</v>
      </c>
      <c r="K1095" s="358"/>
      <c r="L1095" s="356"/>
      <c r="M1095" s="359" t="s">
        <v>590</v>
      </c>
      <c r="N1095" s="359"/>
      <c r="O1095" s="359"/>
      <c r="P1095" s="359"/>
      <c r="Q1095" s="359" t="s">
        <v>999</v>
      </c>
      <c r="R1095" s="358"/>
    </row>
    <row r="1096" spans="1:18" ht="15.75" x14ac:dyDescent="0.25">
      <c r="A1096" s="355"/>
      <c r="B1096" s="371"/>
      <c r="C1096" s="360"/>
      <c r="D1096" s="358"/>
      <c r="E1096" s="356"/>
      <c r="F1096" s="360" t="s">
        <v>34</v>
      </c>
      <c r="G1096" s="360"/>
      <c r="H1096" s="360"/>
      <c r="I1096" s="360"/>
      <c r="J1096" s="360" t="s">
        <v>34</v>
      </c>
      <c r="K1096" s="358"/>
      <c r="L1096" s="356"/>
      <c r="M1096" s="361" t="s">
        <v>34</v>
      </c>
      <c r="N1096" s="361"/>
      <c r="O1096" s="361"/>
      <c r="P1096" s="361"/>
      <c r="Q1096" s="361" t="s">
        <v>34</v>
      </c>
      <c r="R1096" s="358"/>
    </row>
    <row r="1097" spans="1:18" ht="17.25" x14ac:dyDescent="0.25">
      <c r="A1097" s="355"/>
      <c r="B1097" s="331" t="s">
        <v>22</v>
      </c>
      <c r="C1097" s="332" t="s">
        <v>23</v>
      </c>
      <c r="D1097" s="358"/>
      <c r="E1097" s="362"/>
      <c r="F1097" s="332" t="s">
        <v>23</v>
      </c>
      <c r="G1097" s="363"/>
      <c r="H1097" s="363"/>
      <c r="I1097" s="363"/>
      <c r="J1097" s="332" t="s">
        <v>23</v>
      </c>
      <c r="K1097" s="358"/>
      <c r="L1097" s="362"/>
      <c r="M1097" s="334" t="s">
        <v>23</v>
      </c>
      <c r="N1097" s="364"/>
      <c r="O1097" s="364"/>
      <c r="P1097" s="364"/>
      <c r="Q1097" s="334" t="s">
        <v>23</v>
      </c>
      <c r="R1097" s="358"/>
    </row>
    <row r="1098" spans="1:18" x14ac:dyDescent="0.25">
      <c r="A1098" s="355" t="s">
        <v>1072</v>
      </c>
      <c r="B1098" s="365" t="s">
        <v>596</v>
      </c>
      <c r="C1098" s="366">
        <f t="shared" ref="C1098:C1107" si="96">IF(F1098="-","",IF($C$1=$T$1,(F1098*$C$2),IF($C$1=$T$2,(M1098*$C$2))))</f>
        <v>127.4</v>
      </c>
      <c r="D1098" s="358"/>
      <c r="E1098" s="362"/>
      <c r="F1098" s="367">
        <f>'U.S. 2020 Pricing - 05.03.2021'!AD78</f>
        <v>127.4</v>
      </c>
      <c r="G1098" s="368"/>
      <c r="H1098" s="368"/>
      <c r="I1098" s="368"/>
      <c r="J1098" s="367">
        <f>'U.S. 2020 Pricing - 05.03.2021'!AJ78</f>
        <v>127.65</v>
      </c>
      <c r="K1098" s="358"/>
      <c r="L1098" s="362"/>
      <c r="M1098" s="369">
        <f>'CAN Price Matrix - 05.03.2021'!AD78</f>
        <v>171.22</v>
      </c>
      <c r="N1098" s="369">
        <f>'CAN Price Matrix - 05.03.2021'!AE78</f>
        <v>0</v>
      </c>
      <c r="O1098" s="369">
        <f>'CAN Price Matrix - 05.03.2021'!AF78</f>
        <v>145.35</v>
      </c>
      <c r="P1098" s="369">
        <f>'CAN Price Matrix - 05.03.2021'!AG78</f>
        <v>172.6</v>
      </c>
      <c r="Q1098" s="369">
        <f>'CAN Price Matrix - 05.03.2021'!AK78</f>
        <v>171.55</v>
      </c>
      <c r="R1098" s="358"/>
    </row>
    <row r="1099" spans="1:18" x14ac:dyDescent="0.25">
      <c r="A1099" s="355" t="s">
        <v>1073</v>
      </c>
      <c r="B1099" s="365" t="s">
        <v>597</v>
      </c>
      <c r="C1099" s="366">
        <f t="shared" si="96"/>
        <v>64.7</v>
      </c>
      <c r="D1099" s="358"/>
      <c r="E1099" s="362"/>
      <c r="F1099" s="367">
        <f>'U.S. 2020 Pricing - 05.03.2021'!AD79</f>
        <v>64.7</v>
      </c>
      <c r="G1099" s="368"/>
      <c r="H1099" s="368"/>
      <c r="I1099" s="368"/>
      <c r="J1099" s="367">
        <f>'U.S. 2020 Pricing - 05.03.2021'!AJ79</f>
        <v>64.95</v>
      </c>
      <c r="K1099" s="358"/>
      <c r="L1099" s="362"/>
      <c r="M1099" s="369">
        <f>'CAN Price Matrix - 05.03.2021'!AD79</f>
        <v>86.93</v>
      </c>
      <c r="N1099" s="369">
        <f>'CAN Price Matrix - 05.03.2021'!AE79</f>
        <v>0</v>
      </c>
      <c r="O1099" s="369">
        <f>'CAN Price Matrix - 05.03.2021'!AF79</f>
        <v>77.150000000000006</v>
      </c>
      <c r="P1099" s="369">
        <f>'CAN Price Matrix - 05.03.2021'!AG79</f>
        <v>90.76</v>
      </c>
      <c r="Q1099" s="369">
        <f>'CAN Price Matrix - 05.03.2021'!AK79</f>
        <v>87.26</v>
      </c>
      <c r="R1099" s="358"/>
    </row>
    <row r="1100" spans="1:18" x14ac:dyDescent="0.25">
      <c r="A1100" s="355" t="s">
        <v>1074</v>
      </c>
      <c r="B1100" s="365" t="s">
        <v>44</v>
      </c>
      <c r="C1100" s="366">
        <f t="shared" si="96"/>
        <v>41.1</v>
      </c>
      <c r="D1100" s="358"/>
      <c r="E1100" s="362"/>
      <c r="F1100" s="367">
        <f>'U.S. 2020 Pricing - 05.03.2021'!AD80</f>
        <v>41.1</v>
      </c>
      <c r="G1100" s="368"/>
      <c r="H1100" s="368"/>
      <c r="I1100" s="368"/>
      <c r="J1100" s="367">
        <f>'U.S. 2020 Pricing - 05.03.2021'!AJ80</f>
        <v>41.35</v>
      </c>
      <c r="K1100" s="358"/>
      <c r="L1100" s="362"/>
      <c r="M1100" s="369">
        <f>'CAN Price Matrix - 05.03.2021'!AD80</f>
        <v>54.49</v>
      </c>
      <c r="N1100" s="369">
        <f>'CAN Price Matrix - 05.03.2021'!AE80</f>
        <v>0</v>
      </c>
      <c r="O1100" s="369">
        <f>'CAN Price Matrix - 05.03.2021'!AF80</f>
        <v>55.19</v>
      </c>
      <c r="P1100" s="369">
        <f>'CAN Price Matrix - 05.03.2021'!AG80</f>
        <v>59.27</v>
      </c>
      <c r="Q1100" s="369">
        <f>'CAN Price Matrix - 05.03.2021'!AK80</f>
        <v>54.82</v>
      </c>
      <c r="R1100" s="358"/>
    </row>
    <row r="1101" spans="1:18" x14ac:dyDescent="0.25">
      <c r="A1101" s="355" t="s">
        <v>1075</v>
      </c>
      <c r="B1101" s="365" t="s">
        <v>12</v>
      </c>
      <c r="C1101" s="366">
        <f t="shared" si="96"/>
        <v>33.01</v>
      </c>
      <c r="D1101" s="358"/>
      <c r="E1101" s="362"/>
      <c r="F1101" s="367">
        <f>'U.S. 2020 Pricing - 05.03.2021'!AD81</f>
        <v>33.01</v>
      </c>
      <c r="G1101" s="368"/>
      <c r="H1101" s="368"/>
      <c r="I1101" s="368"/>
      <c r="J1101" s="367">
        <f>'U.S. 2020 Pricing - 05.03.2021'!AJ81</f>
        <v>33.26</v>
      </c>
      <c r="K1101" s="358"/>
      <c r="L1101" s="362"/>
      <c r="M1101" s="369">
        <f>'CAN Price Matrix - 05.03.2021'!AD81</f>
        <v>44.33</v>
      </c>
      <c r="N1101" s="369">
        <f>'CAN Price Matrix - 05.03.2021'!AE81</f>
        <v>0</v>
      </c>
      <c r="O1101" s="369">
        <f>'CAN Price Matrix - 05.03.2021'!AF81</f>
        <v>43.23</v>
      </c>
      <c r="P1101" s="369">
        <f>'CAN Price Matrix - 05.03.2021'!AG81</f>
        <v>49.41</v>
      </c>
      <c r="Q1101" s="369">
        <f>'CAN Price Matrix - 05.03.2021'!AK81</f>
        <v>44.66</v>
      </c>
      <c r="R1101" s="358"/>
    </row>
    <row r="1102" spans="1:18" x14ac:dyDescent="0.25">
      <c r="A1102" s="355" t="s">
        <v>1076</v>
      </c>
      <c r="B1102" s="365" t="s">
        <v>14</v>
      </c>
      <c r="C1102" s="366">
        <f t="shared" si="96"/>
        <v>32.82</v>
      </c>
      <c r="D1102" s="358"/>
      <c r="E1102" s="362"/>
      <c r="F1102" s="367">
        <f>'U.S. 2020 Pricing - 05.03.2021'!AD82</f>
        <v>32.82</v>
      </c>
      <c r="G1102" s="368"/>
      <c r="H1102" s="368"/>
      <c r="I1102" s="368"/>
      <c r="J1102" s="367">
        <f>'U.S. 2020 Pricing - 05.03.2021'!AJ82</f>
        <v>33.07</v>
      </c>
      <c r="K1102" s="358"/>
      <c r="L1102" s="362"/>
      <c r="M1102" s="369">
        <f>'CAN Price Matrix - 05.03.2021'!AD82</f>
        <v>44.08</v>
      </c>
      <c r="N1102" s="369">
        <f>'CAN Price Matrix - 05.03.2021'!AE82</f>
        <v>0</v>
      </c>
      <c r="O1102" s="369">
        <f>'CAN Price Matrix - 05.03.2021'!AF82</f>
        <v>41.45</v>
      </c>
      <c r="P1102" s="369">
        <f>'CAN Price Matrix - 05.03.2021'!AG82</f>
        <v>49.16</v>
      </c>
      <c r="Q1102" s="369">
        <f>'CAN Price Matrix - 05.03.2021'!AK82</f>
        <v>44.41</v>
      </c>
      <c r="R1102" s="358"/>
    </row>
    <row r="1103" spans="1:18" x14ac:dyDescent="0.25">
      <c r="A1103" s="355" t="s">
        <v>1077</v>
      </c>
      <c r="B1103" s="365" t="s">
        <v>15</v>
      </c>
      <c r="C1103" s="366">
        <f t="shared" si="96"/>
        <v>31.48</v>
      </c>
      <c r="D1103" s="358"/>
      <c r="E1103" s="362"/>
      <c r="F1103" s="367">
        <f>'U.S. 2020 Pricing - 05.03.2021'!AD83</f>
        <v>31.48</v>
      </c>
      <c r="G1103" s="368"/>
      <c r="H1103" s="368"/>
      <c r="I1103" s="368"/>
      <c r="J1103" s="367">
        <f>'U.S. 2020 Pricing - 05.03.2021'!AJ83</f>
        <v>31.73</v>
      </c>
      <c r="K1103" s="358"/>
      <c r="L1103" s="362"/>
      <c r="M1103" s="369">
        <f>'CAN Price Matrix - 05.03.2021'!AD83</f>
        <v>42.29</v>
      </c>
      <c r="N1103" s="369">
        <f>'CAN Price Matrix - 05.03.2021'!AE83</f>
        <v>0</v>
      </c>
      <c r="O1103" s="369">
        <f>'CAN Price Matrix - 05.03.2021'!AF83</f>
        <v>0</v>
      </c>
      <c r="P1103" s="369">
        <f>'CAN Price Matrix - 05.03.2021'!AG83</f>
        <v>0</v>
      </c>
      <c r="Q1103" s="369">
        <f>'CAN Price Matrix - 05.03.2021'!AK83</f>
        <v>42.62</v>
      </c>
      <c r="R1103" s="358"/>
    </row>
    <row r="1104" spans="1:18" x14ac:dyDescent="0.25">
      <c r="A1104" s="355" t="s">
        <v>1078</v>
      </c>
      <c r="B1104" s="365" t="s">
        <v>16</v>
      </c>
      <c r="C1104" s="366">
        <f t="shared" si="96"/>
        <v>30.14</v>
      </c>
      <c r="D1104" s="358"/>
      <c r="E1104" s="362"/>
      <c r="F1104" s="367">
        <f>'U.S. 2020 Pricing - 05.03.2021'!AD84</f>
        <v>30.14</v>
      </c>
      <c r="G1104" s="368"/>
      <c r="H1104" s="368"/>
      <c r="I1104" s="368"/>
      <c r="J1104" s="367">
        <f>'U.S. 2020 Pricing - 05.03.2021'!AJ84</f>
        <v>30.39</v>
      </c>
      <c r="K1104" s="358"/>
      <c r="L1104" s="362"/>
      <c r="M1104" s="369">
        <f>'CAN Price Matrix - 05.03.2021'!AD84</f>
        <v>40.47</v>
      </c>
      <c r="N1104" s="369">
        <f>'CAN Price Matrix - 05.03.2021'!AE84</f>
        <v>0</v>
      </c>
      <c r="O1104" s="369">
        <f>'CAN Price Matrix - 05.03.2021'!AF84</f>
        <v>0</v>
      </c>
      <c r="P1104" s="369">
        <f>'CAN Price Matrix - 05.03.2021'!AG84</f>
        <v>0</v>
      </c>
      <c r="Q1104" s="369">
        <f>'CAN Price Matrix - 05.03.2021'!AK84</f>
        <v>40.799999999999997</v>
      </c>
      <c r="R1104" s="358"/>
    </row>
    <row r="1105" spans="1:18" x14ac:dyDescent="0.25">
      <c r="A1105" s="355" t="s">
        <v>1079</v>
      </c>
      <c r="B1105" s="365" t="s">
        <v>17</v>
      </c>
      <c r="C1105" s="366">
        <f t="shared" si="96"/>
        <v>28.62</v>
      </c>
      <c r="D1105" s="358"/>
      <c r="E1105" s="362"/>
      <c r="F1105" s="367">
        <f>'U.S. 2020 Pricing - 05.03.2021'!AD85</f>
        <v>28.62</v>
      </c>
      <c r="G1105" s="368"/>
      <c r="H1105" s="368"/>
      <c r="I1105" s="368"/>
      <c r="J1105" s="367">
        <f>'U.S. 2020 Pricing - 05.03.2021'!AJ85</f>
        <v>28.87</v>
      </c>
      <c r="K1105" s="358"/>
      <c r="L1105" s="362"/>
      <c r="M1105" s="369">
        <f>'CAN Price Matrix - 05.03.2021'!AD85</f>
        <v>38.43</v>
      </c>
      <c r="N1105" s="369">
        <f>'CAN Price Matrix - 05.03.2021'!AE85</f>
        <v>0</v>
      </c>
      <c r="O1105" s="369">
        <f>'CAN Price Matrix - 05.03.2021'!AF85</f>
        <v>0</v>
      </c>
      <c r="P1105" s="369">
        <f>'CAN Price Matrix - 05.03.2021'!AG85</f>
        <v>0</v>
      </c>
      <c r="Q1105" s="369">
        <f>'CAN Price Matrix - 05.03.2021'!AK85</f>
        <v>38.76</v>
      </c>
      <c r="R1105" s="358"/>
    </row>
    <row r="1106" spans="1:18" x14ac:dyDescent="0.25">
      <c r="A1106" s="355" t="s">
        <v>1080</v>
      </c>
      <c r="B1106" s="365" t="s">
        <v>18</v>
      </c>
      <c r="C1106" s="366">
        <f t="shared" si="96"/>
        <v>26.56</v>
      </c>
      <c r="D1106" s="358"/>
      <c r="E1106" s="362"/>
      <c r="F1106" s="367">
        <f>'U.S. 2020 Pricing - 05.03.2021'!AD86</f>
        <v>26.56</v>
      </c>
      <c r="G1106" s="368"/>
      <c r="H1106" s="368"/>
      <c r="I1106" s="368"/>
      <c r="J1106" s="367">
        <f>'U.S. 2020 Pricing - 05.03.2021'!AJ86</f>
        <v>26.81</v>
      </c>
      <c r="K1106" s="358"/>
      <c r="L1106" s="362"/>
      <c r="M1106" s="369">
        <f>'CAN Price Matrix - 05.03.2021'!AD86</f>
        <v>35.590000000000003</v>
      </c>
      <c r="N1106" s="369">
        <f>'CAN Price Matrix - 05.03.2021'!AE86</f>
        <v>0</v>
      </c>
      <c r="O1106" s="369">
        <f>'CAN Price Matrix - 05.03.2021'!AF86</f>
        <v>0</v>
      </c>
      <c r="P1106" s="369">
        <f>'CAN Price Matrix - 05.03.2021'!AG86</f>
        <v>0</v>
      </c>
      <c r="Q1106" s="369">
        <f>'CAN Price Matrix - 05.03.2021'!AK86</f>
        <v>35.92</v>
      </c>
      <c r="R1106" s="358"/>
    </row>
    <row r="1107" spans="1:18" x14ac:dyDescent="0.25">
      <c r="A1107" s="355" t="s">
        <v>1266</v>
      </c>
      <c r="B1107" s="365" t="s">
        <v>1151</v>
      </c>
      <c r="C1107" s="366">
        <f t="shared" si="96"/>
        <v>26.3</v>
      </c>
      <c r="D1107" s="358"/>
      <c r="E1107" s="362"/>
      <c r="F1107" s="367">
        <f>'U.S. 2020 Pricing - 05.03.2021'!AD87</f>
        <v>26.3</v>
      </c>
      <c r="G1107" s="368"/>
      <c r="H1107" s="368"/>
      <c r="I1107" s="368"/>
      <c r="J1107" s="367">
        <f>'U.S. 2020 Pricing - 05.03.2021'!AJ87</f>
        <v>26.55</v>
      </c>
      <c r="K1107" s="358"/>
      <c r="L1107" s="362"/>
      <c r="M1107" s="369">
        <f>'CAN Price Matrix - 05.03.2021'!AD87</f>
        <v>35.229999999999997</v>
      </c>
      <c r="N1107" s="369">
        <f>'CAN Price Matrix - 05.03.2021'!AE87</f>
        <v>0.14000000000000001</v>
      </c>
      <c r="O1107" s="369">
        <f>'CAN Price Matrix - 05.03.2021'!AF87</f>
        <v>0</v>
      </c>
      <c r="P1107" s="369">
        <f>'CAN Price Matrix - 05.03.2021'!AG87</f>
        <v>0</v>
      </c>
      <c r="Q1107" s="369">
        <f>'CAN Price Matrix - 05.03.2021'!AK87</f>
        <v>35.56</v>
      </c>
      <c r="R1107" s="358"/>
    </row>
    <row r="1108" spans="1:18" ht="17.25" x14ac:dyDescent="0.25">
      <c r="A1108" s="355"/>
      <c r="B1108" s="331" t="s">
        <v>22</v>
      </c>
      <c r="C1108" s="332" t="s">
        <v>23</v>
      </c>
      <c r="D1108" s="358"/>
      <c r="E1108" s="362"/>
      <c r="F1108" s="362"/>
      <c r="G1108" s="362"/>
      <c r="H1108" s="362"/>
      <c r="I1108" s="362"/>
      <c r="J1108" s="363"/>
      <c r="K1108" s="358"/>
      <c r="L1108" s="362"/>
      <c r="M1108" s="372"/>
      <c r="N1108" s="372"/>
      <c r="O1108" s="372"/>
      <c r="P1108" s="372"/>
      <c r="Q1108" s="364"/>
      <c r="R1108" s="358"/>
    </row>
    <row r="1109" spans="1:18" x14ac:dyDescent="0.25">
      <c r="A1109" s="355" t="s">
        <v>1081</v>
      </c>
      <c r="B1109" s="365" t="s">
        <v>596</v>
      </c>
      <c r="C1109" s="366">
        <f t="shared" ref="C1109:C1118" si="97">IF(J1098="-","",IF($C$1=$T$1,(J1098*$C$2),IF($C$1=$T$2,(Q1098*$C$2))))</f>
        <v>127.65</v>
      </c>
      <c r="D1109" s="358"/>
      <c r="E1109" s="362"/>
      <c r="F1109" s="362"/>
      <c r="G1109" s="362"/>
      <c r="H1109" s="362"/>
      <c r="I1109" s="362"/>
      <c r="J1109" s="368"/>
      <c r="K1109" s="358"/>
      <c r="L1109" s="362"/>
      <c r="M1109" s="372"/>
      <c r="N1109" s="372"/>
      <c r="O1109" s="372"/>
      <c r="P1109" s="372"/>
      <c r="Q1109" s="370"/>
      <c r="R1109" s="358"/>
    </row>
    <row r="1110" spans="1:18" x14ac:dyDescent="0.25">
      <c r="A1110" s="355" t="s">
        <v>1082</v>
      </c>
      <c r="B1110" s="365" t="s">
        <v>597</v>
      </c>
      <c r="C1110" s="366">
        <f t="shared" si="97"/>
        <v>64.95</v>
      </c>
      <c r="D1110" s="358"/>
      <c r="E1110" s="362"/>
      <c r="F1110" s="362"/>
      <c r="G1110" s="362"/>
      <c r="H1110" s="362"/>
      <c r="I1110" s="362"/>
      <c r="J1110" s="368"/>
      <c r="K1110" s="358"/>
      <c r="L1110" s="362"/>
      <c r="M1110" s="372"/>
      <c r="N1110" s="372"/>
      <c r="O1110" s="372"/>
      <c r="P1110" s="372"/>
      <c r="Q1110" s="370"/>
      <c r="R1110" s="358"/>
    </row>
    <row r="1111" spans="1:18" x14ac:dyDescent="0.25">
      <c r="A1111" s="355" t="s">
        <v>1083</v>
      </c>
      <c r="B1111" s="365" t="s">
        <v>44</v>
      </c>
      <c r="C1111" s="366">
        <f t="shared" si="97"/>
        <v>41.35</v>
      </c>
      <c r="D1111" s="358"/>
      <c r="E1111" s="362"/>
      <c r="F1111" s="362"/>
      <c r="G1111" s="362"/>
      <c r="H1111" s="362"/>
      <c r="I1111" s="362"/>
      <c r="J1111" s="368"/>
      <c r="K1111" s="358"/>
      <c r="L1111" s="362"/>
      <c r="M1111" s="372"/>
      <c r="N1111" s="372"/>
      <c r="O1111" s="372"/>
      <c r="P1111" s="372"/>
      <c r="Q1111" s="370"/>
      <c r="R1111" s="358"/>
    </row>
    <row r="1112" spans="1:18" x14ac:dyDescent="0.25">
      <c r="A1112" s="355" t="s">
        <v>1084</v>
      </c>
      <c r="B1112" s="365" t="s">
        <v>12</v>
      </c>
      <c r="C1112" s="366">
        <f t="shared" si="97"/>
        <v>33.26</v>
      </c>
      <c r="D1112" s="358"/>
      <c r="E1112" s="362"/>
      <c r="F1112" s="362"/>
      <c r="G1112" s="362"/>
      <c r="H1112" s="362"/>
      <c r="I1112" s="362"/>
      <c r="J1112" s="368"/>
      <c r="K1112" s="358"/>
      <c r="L1112" s="362"/>
      <c r="M1112" s="372"/>
      <c r="N1112" s="372"/>
      <c r="O1112" s="372"/>
      <c r="P1112" s="372"/>
      <c r="Q1112" s="370"/>
      <c r="R1112" s="358"/>
    </row>
    <row r="1113" spans="1:18" x14ac:dyDescent="0.25">
      <c r="A1113" s="355" t="s">
        <v>1085</v>
      </c>
      <c r="B1113" s="365" t="s">
        <v>14</v>
      </c>
      <c r="C1113" s="366">
        <f t="shared" si="97"/>
        <v>33.07</v>
      </c>
      <c r="D1113" s="358"/>
      <c r="E1113" s="362"/>
      <c r="F1113" s="362"/>
      <c r="G1113" s="362"/>
      <c r="H1113" s="362"/>
      <c r="I1113" s="362"/>
      <c r="J1113" s="368"/>
      <c r="K1113" s="358"/>
      <c r="L1113" s="362"/>
      <c r="M1113" s="372"/>
      <c r="N1113" s="372"/>
      <c r="O1113" s="372"/>
      <c r="P1113" s="372"/>
      <c r="Q1113" s="370"/>
      <c r="R1113" s="358"/>
    </row>
    <row r="1114" spans="1:18" x14ac:dyDescent="0.25">
      <c r="A1114" s="355" t="s">
        <v>1086</v>
      </c>
      <c r="B1114" s="365" t="s">
        <v>15</v>
      </c>
      <c r="C1114" s="366">
        <f t="shared" si="97"/>
        <v>31.73</v>
      </c>
      <c r="D1114" s="358"/>
      <c r="E1114" s="362"/>
      <c r="F1114" s="362"/>
      <c r="G1114" s="362"/>
      <c r="H1114" s="362"/>
      <c r="I1114" s="362"/>
      <c r="J1114" s="368"/>
      <c r="K1114" s="358"/>
      <c r="L1114" s="362"/>
      <c r="M1114" s="372"/>
      <c r="N1114" s="372"/>
      <c r="O1114" s="372"/>
      <c r="P1114" s="372"/>
      <c r="Q1114" s="370"/>
      <c r="R1114" s="358"/>
    </row>
    <row r="1115" spans="1:18" x14ac:dyDescent="0.25">
      <c r="A1115" s="355" t="s">
        <v>1087</v>
      </c>
      <c r="B1115" s="365" t="s">
        <v>16</v>
      </c>
      <c r="C1115" s="366">
        <f t="shared" si="97"/>
        <v>30.39</v>
      </c>
      <c r="D1115" s="358"/>
      <c r="E1115" s="362"/>
      <c r="F1115" s="362"/>
      <c r="G1115" s="362"/>
      <c r="H1115" s="362"/>
      <c r="I1115" s="362"/>
      <c r="J1115" s="368"/>
      <c r="K1115" s="358"/>
      <c r="L1115" s="362"/>
      <c r="M1115" s="372"/>
      <c r="N1115" s="372"/>
      <c r="O1115" s="372"/>
      <c r="P1115" s="372"/>
      <c r="Q1115" s="370"/>
      <c r="R1115" s="358"/>
    </row>
    <row r="1116" spans="1:18" x14ac:dyDescent="0.25">
      <c r="A1116" s="355" t="s">
        <v>1088</v>
      </c>
      <c r="B1116" s="365" t="s">
        <v>17</v>
      </c>
      <c r="C1116" s="366">
        <f t="shared" si="97"/>
        <v>28.87</v>
      </c>
      <c r="D1116" s="358"/>
      <c r="E1116" s="362"/>
      <c r="F1116" s="362"/>
      <c r="G1116" s="362"/>
      <c r="H1116" s="362"/>
      <c r="I1116" s="362"/>
      <c r="J1116" s="368"/>
      <c r="K1116" s="358"/>
      <c r="L1116" s="362"/>
      <c r="M1116" s="372"/>
      <c r="N1116" s="372"/>
      <c r="O1116" s="372"/>
      <c r="P1116" s="372"/>
      <c r="Q1116" s="370"/>
      <c r="R1116" s="358"/>
    </row>
    <row r="1117" spans="1:18" x14ac:dyDescent="0.25">
      <c r="A1117" s="355" t="s">
        <v>1089</v>
      </c>
      <c r="B1117" s="365" t="s">
        <v>18</v>
      </c>
      <c r="C1117" s="366">
        <f t="shared" si="97"/>
        <v>26.81</v>
      </c>
      <c r="D1117" s="358"/>
      <c r="E1117" s="362"/>
      <c r="F1117" s="362"/>
      <c r="G1117" s="362"/>
      <c r="H1117" s="362"/>
      <c r="I1117" s="362"/>
      <c r="J1117" s="368"/>
      <c r="K1117" s="358"/>
      <c r="L1117" s="362"/>
      <c r="M1117" s="372"/>
      <c r="N1117" s="372"/>
      <c r="O1117" s="372"/>
      <c r="P1117" s="372"/>
      <c r="Q1117" s="370"/>
      <c r="R1117" s="358"/>
    </row>
    <row r="1118" spans="1:18" x14ac:dyDescent="0.25">
      <c r="A1118" s="355" t="s">
        <v>1267</v>
      </c>
      <c r="B1118" s="365" t="s">
        <v>1151</v>
      </c>
      <c r="C1118" s="366">
        <f t="shared" si="97"/>
        <v>26.55</v>
      </c>
      <c r="D1118" s="358"/>
      <c r="E1118" s="362"/>
      <c r="F1118" s="362"/>
      <c r="G1118" s="362"/>
      <c r="H1118" s="362"/>
      <c r="I1118" s="362"/>
      <c r="J1118" s="368"/>
      <c r="K1118" s="358"/>
      <c r="L1118" s="362"/>
      <c r="M1118" s="372"/>
      <c r="N1118" s="372"/>
      <c r="O1118" s="372"/>
      <c r="P1118" s="372"/>
      <c r="Q1118" s="370"/>
      <c r="R1118" s="358"/>
    </row>
    <row r="1119" spans="1:18" ht="15.75" x14ac:dyDescent="0.25">
      <c r="A1119" s="355"/>
      <c r="B1119" s="373"/>
      <c r="C1119" s="357"/>
      <c r="D1119" s="358"/>
      <c r="E1119" s="356"/>
      <c r="F1119" s="357" t="s">
        <v>593</v>
      </c>
      <c r="G1119" s="357"/>
      <c r="H1119" s="357"/>
      <c r="I1119" s="357"/>
      <c r="J1119" s="357"/>
      <c r="K1119" s="358"/>
      <c r="L1119" s="356"/>
      <c r="M1119" s="359" t="s">
        <v>593</v>
      </c>
      <c r="N1119" s="359"/>
      <c r="O1119" s="359"/>
      <c r="P1119" s="359"/>
      <c r="Q1119" s="359"/>
      <c r="R1119" s="358"/>
    </row>
    <row r="1120" spans="1:18" ht="15.75" x14ac:dyDescent="0.25">
      <c r="A1120" s="355"/>
      <c r="B1120" s="371"/>
      <c r="C1120" s="360"/>
      <c r="D1120" s="358"/>
      <c r="E1120" s="356"/>
      <c r="F1120" s="360" t="s">
        <v>34</v>
      </c>
      <c r="G1120" s="360"/>
      <c r="H1120" s="360"/>
      <c r="I1120" s="360"/>
      <c r="J1120" s="360"/>
      <c r="K1120" s="358"/>
      <c r="L1120" s="356"/>
      <c r="M1120" s="361" t="s">
        <v>34</v>
      </c>
      <c r="N1120" s="361"/>
      <c r="O1120" s="361"/>
      <c r="P1120" s="361"/>
      <c r="Q1120" s="361"/>
      <c r="R1120" s="358"/>
    </row>
    <row r="1121" spans="1:18" ht="17.25" x14ac:dyDescent="0.25">
      <c r="A1121" s="355"/>
      <c r="B1121" s="331" t="s">
        <v>22</v>
      </c>
      <c r="C1121" s="332" t="s">
        <v>23</v>
      </c>
      <c r="D1121" s="358"/>
      <c r="E1121" s="362"/>
      <c r="F1121" s="332" t="s">
        <v>23</v>
      </c>
      <c r="G1121" s="363"/>
      <c r="H1121" s="363"/>
      <c r="I1121" s="363"/>
      <c r="J1121" s="363"/>
      <c r="K1121" s="358"/>
      <c r="L1121" s="362"/>
      <c r="M1121" s="334" t="s">
        <v>23</v>
      </c>
      <c r="N1121" s="364"/>
      <c r="O1121" s="364"/>
      <c r="P1121" s="364"/>
      <c r="Q1121" s="364"/>
      <c r="R1121" s="358"/>
    </row>
    <row r="1122" spans="1:18" x14ac:dyDescent="0.25">
      <c r="A1122" s="355" t="s">
        <v>1090</v>
      </c>
      <c r="B1122" s="365" t="s">
        <v>596</v>
      </c>
      <c r="C1122" s="366">
        <f t="shared" ref="C1122:C1131" si="98">IF(F1122="-","",IF($C$1=$T$1,(F1122*$C$2),IF($C$1=$T$2,(M1122*$C$2))))</f>
        <v>139.66</v>
      </c>
      <c r="D1122" s="358"/>
      <c r="E1122" s="362"/>
      <c r="F1122" s="367">
        <f>'U.S. 2020 Pricing - 05.03.2021'!AD96</f>
        <v>139.66</v>
      </c>
      <c r="G1122" s="368"/>
      <c r="H1122" s="368"/>
      <c r="I1122" s="368"/>
      <c r="J1122" s="368"/>
      <c r="K1122" s="358"/>
      <c r="L1122" s="362"/>
      <c r="M1122" s="369">
        <f>'CAN Price Matrix - 05.03.2021'!AD96</f>
        <v>178.88</v>
      </c>
      <c r="N1122" s="370"/>
      <c r="O1122" s="370"/>
      <c r="P1122" s="370"/>
      <c r="Q1122" s="370"/>
      <c r="R1122" s="358"/>
    </row>
    <row r="1123" spans="1:18" x14ac:dyDescent="0.25">
      <c r="A1123" s="355" t="s">
        <v>1091</v>
      </c>
      <c r="B1123" s="365" t="s">
        <v>597</v>
      </c>
      <c r="C1123" s="366">
        <f t="shared" si="98"/>
        <v>70.83</v>
      </c>
      <c r="D1123" s="358"/>
      <c r="E1123" s="362"/>
      <c r="F1123" s="367">
        <f>'U.S. 2020 Pricing - 05.03.2021'!AD97</f>
        <v>70.83</v>
      </c>
      <c r="G1123" s="368"/>
      <c r="H1123" s="368"/>
      <c r="I1123" s="368"/>
      <c r="J1123" s="368"/>
      <c r="K1123" s="358"/>
      <c r="L1123" s="362"/>
      <c r="M1123" s="369">
        <f>'CAN Price Matrix - 05.03.2021'!AD97</f>
        <v>90.77</v>
      </c>
      <c r="N1123" s="370"/>
      <c r="O1123" s="370"/>
      <c r="P1123" s="370"/>
      <c r="Q1123" s="370"/>
      <c r="R1123" s="358"/>
    </row>
    <row r="1124" spans="1:18" x14ac:dyDescent="0.25">
      <c r="A1124" s="355" t="s">
        <v>1092</v>
      </c>
      <c r="B1124" s="365" t="s">
        <v>44</v>
      </c>
      <c r="C1124" s="366">
        <f t="shared" si="98"/>
        <v>41.34</v>
      </c>
      <c r="D1124" s="358"/>
      <c r="E1124" s="362"/>
      <c r="F1124" s="367">
        <f>'U.S. 2020 Pricing - 05.03.2021'!AD98</f>
        <v>41.34</v>
      </c>
      <c r="G1124" s="368"/>
      <c r="H1124" s="368"/>
      <c r="I1124" s="368"/>
      <c r="J1124" s="368"/>
      <c r="K1124" s="358"/>
      <c r="L1124" s="362"/>
      <c r="M1124" s="369">
        <f>'CAN Price Matrix - 05.03.2021'!AD98</f>
        <v>56.84</v>
      </c>
      <c r="N1124" s="370"/>
      <c r="O1124" s="370"/>
      <c r="P1124" s="370"/>
      <c r="Q1124" s="370"/>
      <c r="R1124" s="358"/>
    </row>
    <row r="1125" spans="1:18" x14ac:dyDescent="0.25">
      <c r="A1125" s="355" t="s">
        <v>1093</v>
      </c>
      <c r="B1125" s="365" t="s">
        <v>12</v>
      </c>
      <c r="C1125" s="366">
        <f t="shared" si="98"/>
        <v>36.67</v>
      </c>
      <c r="D1125" s="358"/>
      <c r="E1125" s="362"/>
      <c r="F1125" s="367">
        <f>'U.S. 2020 Pricing - 05.03.2021'!AD99</f>
        <v>36.67</v>
      </c>
      <c r="G1125" s="368"/>
      <c r="H1125" s="368"/>
      <c r="I1125" s="368"/>
      <c r="J1125" s="368"/>
      <c r="K1125" s="358"/>
      <c r="L1125" s="362"/>
      <c r="M1125" s="369">
        <f>'CAN Price Matrix - 05.03.2021'!AD99</f>
        <v>47.04</v>
      </c>
      <c r="N1125" s="370"/>
      <c r="O1125" s="370"/>
      <c r="P1125" s="370"/>
      <c r="Q1125" s="370"/>
      <c r="R1125" s="358"/>
    </row>
    <row r="1126" spans="1:18" x14ac:dyDescent="0.25">
      <c r="A1126" s="355" t="s">
        <v>1094</v>
      </c>
      <c r="B1126" s="365" t="s">
        <v>14</v>
      </c>
      <c r="C1126" s="366">
        <f t="shared" si="98"/>
        <v>36.479999999999997</v>
      </c>
      <c r="D1126" s="358"/>
      <c r="E1126" s="362"/>
      <c r="F1126" s="367">
        <f>'U.S. 2020 Pricing - 05.03.2021'!AD100</f>
        <v>36.479999999999997</v>
      </c>
      <c r="G1126" s="368"/>
      <c r="H1126" s="368"/>
      <c r="I1126" s="368"/>
      <c r="J1126" s="368"/>
      <c r="K1126" s="358"/>
      <c r="L1126" s="362"/>
      <c r="M1126" s="369">
        <f>'CAN Price Matrix - 05.03.2021'!AD100</f>
        <v>46.78</v>
      </c>
      <c r="N1126" s="370"/>
      <c r="O1126" s="370"/>
      <c r="P1126" s="370"/>
      <c r="Q1126" s="370"/>
      <c r="R1126" s="358"/>
    </row>
    <row r="1127" spans="1:18" x14ac:dyDescent="0.25">
      <c r="A1127" s="355" t="s">
        <v>1095</v>
      </c>
      <c r="B1127" s="365" t="s">
        <v>15</v>
      </c>
      <c r="C1127" s="366">
        <f t="shared" si="98"/>
        <v>35.08</v>
      </c>
      <c r="D1127" s="358"/>
      <c r="E1127" s="362"/>
      <c r="F1127" s="367">
        <f>'U.S. 2020 Pricing - 05.03.2021'!AD101</f>
        <v>35.08</v>
      </c>
      <c r="G1127" s="368"/>
      <c r="H1127" s="368"/>
      <c r="I1127" s="368"/>
      <c r="J1127" s="368"/>
      <c r="K1127" s="358"/>
      <c r="L1127" s="362"/>
      <c r="M1127" s="369">
        <f>'CAN Price Matrix - 05.03.2021'!AD101</f>
        <v>45</v>
      </c>
      <c r="N1127" s="370"/>
      <c r="O1127" s="370"/>
      <c r="P1127" s="370"/>
      <c r="Q1127" s="370"/>
      <c r="R1127" s="358"/>
    </row>
    <row r="1128" spans="1:18" x14ac:dyDescent="0.25">
      <c r="A1128" s="355" t="s">
        <v>1096</v>
      </c>
      <c r="B1128" s="365" t="s">
        <v>16</v>
      </c>
      <c r="C1128" s="366">
        <f t="shared" si="98"/>
        <v>33.68</v>
      </c>
      <c r="D1128" s="358"/>
      <c r="E1128" s="362"/>
      <c r="F1128" s="367">
        <f>'U.S. 2020 Pricing - 05.03.2021'!AD102</f>
        <v>33.68</v>
      </c>
      <c r="G1128" s="368"/>
      <c r="H1128" s="368"/>
      <c r="I1128" s="368"/>
      <c r="J1128" s="368"/>
      <c r="K1128" s="358"/>
      <c r="L1128" s="362"/>
      <c r="M1128" s="369">
        <f>'CAN Price Matrix - 05.03.2021'!AD102</f>
        <v>43.21</v>
      </c>
      <c r="N1128" s="370"/>
      <c r="O1128" s="370"/>
      <c r="P1128" s="370"/>
      <c r="Q1128" s="370"/>
      <c r="R1128" s="358"/>
    </row>
    <row r="1129" spans="1:18" x14ac:dyDescent="0.25">
      <c r="A1129" s="355" t="s">
        <v>1097</v>
      </c>
      <c r="B1129" s="365" t="s">
        <v>17</v>
      </c>
      <c r="C1129" s="366">
        <f t="shared" si="98"/>
        <v>32.08</v>
      </c>
      <c r="D1129" s="358"/>
      <c r="E1129" s="362"/>
      <c r="F1129" s="367">
        <f>'U.S. 2020 Pricing - 05.03.2021'!AD103</f>
        <v>32.08</v>
      </c>
      <c r="G1129" s="368"/>
      <c r="H1129" s="368"/>
      <c r="I1129" s="368"/>
      <c r="J1129" s="368"/>
      <c r="K1129" s="358"/>
      <c r="L1129" s="362"/>
      <c r="M1129" s="369">
        <f>'CAN Price Matrix - 05.03.2021'!AD103</f>
        <v>41.14</v>
      </c>
      <c r="N1129" s="370"/>
      <c r="O1129" s="370"/>
      <c r="P1129" s="370"/>
      <c r="Q1129" s="370"/>
      <c r="R1129" s="358"/>
    </row>
    <row r="1130" spans="1:18" x14ac:dyDescent="0.25">
      <c r="A1130" s="355" t="s">
        <v>1098</v>
      </c>
      <c r="B1130" s="365" t="s">
        <v>18</v>
      </c>
      <c r="C1130" s="366">
        <f t="shared" si="98"/>
        <v>29.87</v>
      </c>
      <c r="D1130" s="358"/>
      <c r="E1130" s="362"/>
      <c r="F1130" s="367">
        <f>'U.S. 2020 Pricing - 05.03.2021'!AD104</f>
        <v>29.87</v>
      </c>
      <c r="G1130" s="368"/>
      <c r="H1130" s="368"/>
      <c r="I1130" s="368"/>
      <c r="J1130" s="368"/>
      <c r="K1130" s="358"/>
      <c r="L1130" s="362"/>
      <c r="M1130" s="369">
        <f>'CAN Price Matrix - 05.03.2021'!AD104</f>
        <v>38.29</v>
      </c>
      <c r="N1130" s="370"/>
      <c r="O1130" s="370"/>
      <c r="P1130" s="370"/>
      <c r="Q1130" s="370"/>
      <c r="R1130" s="358"/>
    </row>
    <row r="1131" spans="1:18" x14ac:dyDescent="0.25">
      <c r="A1131" s="355" t="s">
        <v>1268</v>
      </c>
      <c r="B1131" s="365" t="s">
        <v>1151</v>
      </c>
      <c r="C1131" s="366">
        <f t="shared" si="98"/>
        <v>29.58</v>
      </c>
      <c r="D1131" s="358"/>
      <c r="E1131" s="362"/>
      <c r="F1131" s="367">
        <f>'U.S. 2020 Pricing - 05.03.2021'!AD105</f>
        <v>29.58</v>
      </c>
      <c r="G1131" s="368"/>
      <c r="H1131" s="368"/>
      <c r="I1131" s="368"/>
      <c r="J1131" s="368"/>
      <c r="K1131" s="358"/>
      <c r="L1131" s="362"/>
      <c r="M1131" s="369">
        <f>'CAN Price Matrix - 05.03.2021'!AD105</f>
        <v>37.909999999999997</v>
      </c>
      <c r="N1131" s="370"/>
      <c r="O1131" s="370"/>
      <c r="P1131" s="370"/>
      <c r="Q1131" s="370"/>
      <c r="R1131" s="358"/>
    </row>
    <row r="1132" spans="1:18" ht="15.75" x14ac:dyDescent="0.25">
      <c r="A1132" s="355"/>
      <c r="B1132" s="373"/>
      <c r="C1132" s="357"/>
      <c r="D1132" s="358"/>
      <c r="E1132" s="356"/>
      <c r="F1132" s="357" t="s">
        <v>591</v>
      </c>
      <c r="G1132" s="357"/>
      <c r="H1132" s="357"/>
      <c r="I1132" s="357"/>
      <c r="J1132" s="357" t="s">
        <v>764</v>
      </c>
      <c r="K1132" s="358"/>
      <c r="L1132" s="356"/>
      <c r="M1132" s="359" t="s">
        <v>591</v>
      </c>
      <c r="N1132" s="359"/>
      <c r="O1132" s="359"/>
      <c r="P1132" s="359"/>
      <c r="Q1132" s="359" t="s">
        <v>1000</v>
      </c>
      <c r="R1132" s="358"/>
    </row>
    <row r="1133" spans="1:18" ht="15.75" x14ac:dyDescent="0.25">
      <c r="A1133" s="355"/>
      <c r="B1133" s="371"/>
      <c r="C1133" s="360"/>
      <c r="D1133" s="358"/>
      <c r="E1133" s="356"/>
      <c r="F1133" s="360" t="s">
        <v>34</v>
      </c>
      <c r="G1133" s="360"/>
      <c r="H1133" s="360"/>
      <c r="I1133" s="360"/>
      <c r="J1133" s="360" t="s">
        <v>34</v>
      </c>
      <c r="K1133" s="358"/>
      <c r="L1133" s="356"/>
      <c r="M1133" s="361" t="s">
        <v>34</v>
      </c>
      <c r="N1133" s="361"/>
      <c r="O1133" s="361"/>
      <c r="P1133" s="361"/>
      <c r="Q1133" s="361" t="s">
        <v>34</v>
      </c>
      <c r="R1133" s="358"/>
    </row>
    <row r="1134" spans="1:18" ht="17.25" x14ac:dyDescent="0.25">
      <c r="A1134" s="355"/>
      <c r="B1134" s="331" t="s">
        <v>22</v>
      </c>
      <c r="C1134" s="332" t="s">
        <v>23</v>
      </c>
      <c r="D1134" s="358"/>
      <c r="E1134" s="362"/>
      <c r="F1134" s="332" t="s">
        <v>23</v>
      </c>
      <c r="G1134" s="363"/>
      <c r="H1134" s="363"/>
      <c r="I1134" s="363"/>
      <c r="J1134" s="332" t="s">
        <v>23</v>
      </c>
      <c r="K1134" s="358"/>
      <c r="L1134" s="362"/>
      <c r="M1134" s="334" t="s">
        <v>23</v>
      </c>
      <c r="N1134" s="364"/>
      <c r="O1134" s="364"/>
      <c r="P1134" s="364"/>
      <c r="Q1134" s="334" t="s">
        <v>23</v>
      </c>
      <c r="R1134" s="358"/>
    </row>
    <row r="1135" spans="1:18" x14ac:dyDescent="0.25">
      <c r="A1135" s="355" t="s">
        <v>1099</v>
      </c>
      <c r="B1135" s="365" t="s">
        <v>596</v>
      </c>
      <c r="C1135" s="366">
        <f t="shared" ref="C1135:C1144" si="99">IF(F1135="-","",IF($C$1=$T$1,(F1135*$C$2),IF($C$1=$T$2,(M1135*$C$2))))</f>
        <v>133.11000000000001</v>
      </c>
      <c r="D1135" s="358"/>
      <c r="E1135" s="362"/>
      <c r="F1135" s="367">
        <f>'U.S. 2020 Pricing - 05.03.2021'!AD114</f>
        <v>133.11000000000001</v>
      </c>
      <c r="G1135" s="368"/>
      <c r="H1135" s="368"/>
      <c r="I1135" s="368"/>
      <c r="J1135" s="367">
        <f>'U.S. 2020 Pricing - 05.03.2021'!AJ114</f>
        <v>133.36000000000001</v>
      </c>
      <c r="K1135" s="358"/>
      <c r="L1135" s="362"/>
      <c r="M1135" s="369">
        <f>'CAN Price Matrix - 05.03.2021'!AD114</f>
        <v>178.88</v>
      </c>
      <c r="N1135" s="369">
        <f>'CAN Price Matrix - 05.03.2021'!AE114</f>
        <v>0</v>
      </c>
      <c r="O1135" s="369">
        <f>'CAN Price Matrix - 05.03.2021'!AF114</f>
        <v>151.54</v>
      </c>
      <c r="P1135" s="369">
        <f>'CAN Price Matrix - 05.03.2021'!AG114</f>
        <v>180.03</v>
      </c>
      <c r="Q1135" s="369">
        <f>'CAN Price Matrix - 05.03.2021'!AK114</f>
        <v>179.21</v>
      </c>
      <c r="R1135" s="358"/>
    </row>
    <row r="1136" spans="1:18" x14ac:dyDescent="0.25">
      <c r="A1136" s="355" t="s">
        <v>1100</v>
      </c>
      <c r="B1136" s="365" t="s">
        <v>597</v>
      </c>
      <c r="C1136" s="366">
        <f t="shared" si="99"/>
        <v>67.55</v>
      </c>
      <c r="D1136" s="358"/>
      <c r="E1136" s="362"/>
      <c r="F1136" s="367">
        <f>'U.S. 2020 Pricing - 05.03.2021'!AD115</f>
        <v>67.55</v>
      </c>
      <c r="G1136" s="368"/>
      <c r="H1136" s="368"/>
      <c r="I1136" s="368"/>
      <c r="J1136" s="367">
        <f>'U.S. 2020 Pricing - 05.03.2021'!AJ115</f>
        <v>67.8</v>
      </c>
      <c r="K1136" s="358"/>
      <c r="L1136" s="362"/>
      <c r="M1136" s="369">
        <f>'CAN Price Matrix - 05.03.2021'!AD115</f>
        <v>90.77</v>
      </c>
      <c r="N1136" s="369">
        <f>'CAN Price Matrix - 05.03.2021'!AE115</f>
        <v>0</v>
      </c>
      <c r="O1136" s="369">
        <f>'CAN Price Matrix - 05.03.2021'!AF115</f>
        <v>80.25</v>
      </c>
      <c r="P1136" s="369">
        <f>'CAN Price Matrix - 05.03.2021'!AG115</f>
        <v>94.49</v>
      </c>
      <c r="Q1136" s="369">
        <f>'CAN Price Matrix - 05.03.2021'!AK115</f>
        <v>91.1</v>
      </c>
      <c r="R1136" s="358"/>
    </row>
    <row r="1137" spans="1:18" x14ac:dyDescent="0.25">
      <c r="A1137" s="355" t="s">
        <v>1101</v>
      </c>
      <c r="B1137" s="365" t="s">
        <v>44</v>
      </c>
      <c r="C1137" s="366">
        <f t="shared" si="99"/>
        <v>40.549999999999997</v>
      </c>
      <c r="D1137" s="358"/>
      <c r="E1137" s="362"/>
      <c r="F1137" s="367">
        <f>'U.S. 2020 Pricing - 05.03.2021'!AD116</f>
        <v>40.549999999999997</v>
      </c>
      <c r="G1137" s="368"/>
      <c r="H1137" s="368"/>
      <c r="I1137" s="368"/>
      <c r="J1137" s="367">
        <f>'U.S. 2020 Pricing - 05.03.2021'!AJ116</f>
        <v>40.799999999999997</v>
      </c>
      <c r="K1137" s="358"/>
      <c r="L1137" s="362"/>
      <c r="M1137" s="369">
        <f>'CAN Price Matrix - 05.03.2021'!AD116</f>
        <v>56.84</v>
      </c>
      <c r="N1137" s="369">
        <f>'CAN Price Matrix - 05.03.2021'!AE116</f>
        <v>0</v>
      </c>
      <c r="O1137" s="369">
        <f>'CAN Price Matrix - 05.03.2021'!AF116</f>
        <v>55.56</v>
      </c>
      <c r="P1137" s="369">
        <f>'CAN Price Matrix - 05.03.2021'!AG116</f>
        <v>61.55</v>
      </c>
      <c r="Q1137" s="369">
        <f>'CAN Price Matrix - 05.03.2021'!AK116</f>
        <v>57.17</v>
      </c>
      <c r="R1137" s="358"/>
    </row>
    <row r="1138" spans="1:18" x14ac:dyDescent="0.25">
      <c r="A1138" s="355" t="s">
        <v>1102</v>
      </c>
      <c r="B1138" s="365" t="s">
        <v>12</v>
      </c>
      <c r="C1138" s="366">
        <f t="shared" si="99"/>
        <v>35.03</v>
      </c>
      <c r="D1138" s="358"/>
      <c r="E1138" s="362"/>
      <c r="F1138" s="367">
        <f>'U.S. 2020 Pricing - 05.03.2021'!AD117</f>
        <v>35.03</v>
      </c>
      <c r="G1138" s="368"/>
      <c r="H1138" s="368"/>
      <c r="I1138" s="368"/>
      <c r="J1138" s="367">
        <f>'U.S. 2020 Pricing - 05.03.2021'!AJ117</f>
        <v>35.28</v>
      </c>
      <c r="K1138" s="358"/>
      <c r="L1138" s="362"/>
      <c r="M1138" s="369">
        <f>'CAN Price Matrix - 05.03.2021'!AD117</f>
        <v>47.04</v>
      </c>
      <c r="N1138" s="369">
        <f>'CAN Price Matrix - 05.03.2021'!AE117</f>
        <v>0</v>
      </c>
      <c r="O1138" s="369">
        <f>'CAN Price Matrix - 05.03.2021'!AF117</f>
        <v>45.44</v>
      </c>
      <c r="P1138" s="369">
        <f>'CAN Price Matrix - 05.03.2021'!AG117</f>
        <v>52.04</v>
      </c>
      <c r="Q1138" s="369">
        <f>'CAN Price Matrix - 05.03.2021'!AK117</f>
        <v>47.37</v>
      </c>
      <c r="R1138" s="358"/>
    </row>
    <row r="1139" spans="1:18" x14ac:dyDescent="0.25">
      <c r="A1139" s="355" t="s">
        <v>1103</v>
      </c>
      <c r="B1139" s="365" t="s">
        <v>14</v>
      </c>
      <c r="C1139" s="366">
        <f t="shared" si="99"/>
        <v>34.83</v>
      </c>
      <c r="D1139" s="358"/>
      <c r="E1139" s="362"/>
      <c r="F1139" s="367">
        <f>'U.S. 2020 Pricing - 05.03.2021'!AD118</f>
        <v>34.83</v>
      </c>
      <c r="G1139" s="368"/>
      <c r="H1139" s="368"/>
      <c r="I1139" s="368"/>
      <c r="J1139" s="367">
        <f>'U.S. 2020 Pricing - 05.03.2021'!AJ118</f>
        <v>35.08</v>
      </c>
      <c r="K1139" s="358"/>
      <c r="L1139" s="362"/>
      <c r="M1139" s="369">
        <f>'CAN Price Matrix - 05.03.2021'!AD118</f>
        <v>46.78</v>
      </c>
      <c r="N1139" s="369">
        <f>'CAN Price Matrix - 05.03.2021'!AE118</f>
        <v>0</v>
      </c>
      <c r="O1139" s="369">
        <f>'CAN Price Matrix - 05.03.2021'!AF118</f>
        <v>43.57</v>
      </c>
      <c r="P1139" s="369">
        <f>'CAN Price Matrix - 05.03.2021'!AG118</f>
        <v>51.79</v>
      </c>
      <c r="Q1139" s="369">
        <f>'CAN Price Matrix - 05.03.2021'!AK118</f>
        <v>47.11</v>
      </c>
      <c r="R1139" s="358"/>
    </row>
    <row r="1140" spans="1:18" x14ac:dyDescent="0.25">
      <c r="A1140" s="355" t="s">
        <v>1104</v>
      </c>
      <c r="B1140" s="365" t="s">
        <v>15</v>
      </c>
      <c r="C1140" s="366">
        <f t="shared" si="99"/>
        <v>33.520000000000003</v>
      </c>
      <c r="D1140" s="358"/>
      <c r="E1140" s="362"/>
      <c r="F1140" s="367">
        <f>'U.S. 2020 Pricing - 05.03.2021'!AD119</f>
        <v>33.520000000000003</v>
      </c>
      <c r="G1140" s="368"/>
      <c r="H1140" s="368"/>
      <c r="I1140" s="368"/>
      <c r="J1140" s="367">
        <f>'U.S. 2020 Pricing - 05.03.2021'!AJ119</f>
        <v>33.770000000000003</v>
      </c>
      <c r="K1140" s="358"/>
      <c r="L1140" s="362"/>
      <c r="M1140" s="369">
        <f>'CAN Price Matrix - 05.03.2021'!AD119</f>
        <v>45</v>
      </c>
      <c r="N1140" s="369">
        <f>'CAN Price Matrix - 05.03.2021'!AE119</f>
        <v>0</v>
      </c>
      <c r="O1140" s="369">
        <f>'CAN Price Matrix - 05.03.2021'!AF119</f>
        <v>0</v>
      </c>
      <c r="P1140" s="369">
        <f>'CAN Price Matrix - 05.03.2021'!AG119</f>
        <v>0</v>
      </c>
      <c r="Q1140" s="369">
        <f>'CAN Price Matrix - 05.03.2021'!AK119</f>
        <v>45.33</v>
      </c>
      <c r="R1140" s="358"/>
    </row>
    <row r="1141" spans="1:18" x14ac:dyDescent="0.25">
      <c r="A1141" s="355" t="s">
        <v>1105</v>
      </c>
      <c r="B1141" s="365" t="s">
        <v>16</v>
      </c>
      <c r="C1141" s="366">
        <f t="shared" si="99"/>
        <v>32.17</v>
      </c>
      <c r="D1141" s="358"/>
      <c r="E1141" s="362"/>
      <c r="F1141" s="367">
        <f>'U.S. 2020 Pricing - 05.03.2021'!AD120</f>
        <v>32.17</v>
      </c>
      <c r="G1141" s="368"/>
      <c r="H1141" s="368"/>
      <c r="I1141" s="368"/>
      <c r="J1141" s="367">
        <f>'U.S. 2020 Pricing - 05.03.2021'!AJ120</f>
        <v>32.42</v>
      </c>
      <c r="K1141" s="358"/>
      <c r="L1141" s="362"/>
      <c r="M1141" s="369">
        <f>'CAN Price Matrix - 05.03.2021'!AD120</f>
        <v>43.21</v>
      </c>
      <c r="N1141" s="369">
        <f>'CAN Price Matrix - 05.03.2021'!AE120</f>
        <v>0</v>
      </c>
      <c r="O1141" s="369">
        <f>'CAN Price Matrix - 05.03.2021'!AF120</f>
        <v>0</v>
      </c>
      <c r="P1141" s="369">
        <f>'CAN Price Matrix - 05.03.2021'!AG120</f>
        <v>0</v>
      </c>
      <c r="Q1141" s="369">
        <f>'CAN Price Matrix - 05.03.2021'!AK120</f>
        <v>43.54</v>
      </c>
      <c r="R1141" s="358"/>
    </row>
    <row r="1142" spans="1:18" x14ac:dyDescent="0.25">
      <c r="A1142" s="355" t="s">
        <v>1106</v>
      </c>
      <c r="B1142" s="365" t="s">
        <v>17</v>
      </c>
      <c r="C1142" s="366">
        <f t="shared" si="99"/>
        <v>30.64</v>
      </c>
      <c r="D1142" s="358"/>
      <c r="E1142" s="362"/>
      <c r="F1142" s="367">
        <f>'U.S. 2020 Pricing - 05.03.2021'!AD121</f>
        <v>30.64</v>
      </c>
      <c r="G1142" s="368"/>
      <c r="H1142" s="368"/>
      <c r="I1142" s="368"/>
      <c r="J1142" s="367">
        <f>'U.S. 2020 Pricing - 05.03.2021'!AJ121</f>
        <v>30.89</v>
      </c>
      <c r="K1142" s="358"/>
      <c r="L1142" s="362"/>
      <c r="M1142" s="369">
        <f>'CAN Price Matrix - 05.03.2021'!AD121</f>
        <v>41.14</v>
      </c>
      <c r="N1142" s="369">
        <f>'CAN Price Matrix - 05.03.2021'!AE121</f>
        <v>0</v>
      </c>
      <c r="O1142" s="369">
        <f>'CAN Price Matrix - 05.03.2021'!AF121</f>
        <v>0</v>
      </c>
      <c r="P1142" s="369">
        <f>'CAN Price Matrix - 05.03.2021'!AG121</f>
        <v>0</v>
      </c>
      <c r="Q1142" s="369">
        <f>'CAN Price Matrix - 05.03.2021'!AK121</f>
        <v>41.47</v>
      </c>
      <c r="R1142" s="358"/>
    </row>
    <row r="1143" spans="1:18" x14ac:dyDescent="0.25">
      <c r="A1143" s="355" t="s">
        <v>1107</v>
      </c>
      <c r="B1143" s="365" t="s">
        <v>18</v>
      </c>
      <c r="C1143" s="366">
        <f t="shared" si="99"/>
        <v>28.45</v>
      </c>
      <c r="D1143" s="358"/>
      <c r="E1143" s="362"/>
      <c r="F1143" s="367">
        <f>'U.S. 2020 Pricing - 05.03.2021'!AD122</f>
        <v>28.45</v>
      </c>
      <c r="G1143" s="368"/>
      <c r="H1143" s="368"/>
      <c r="I1143" s="368"/>
      <c r="J1143" s="367">
        <f>'U.S. 2020 Pricing - 05.03.2021'!AJ122</f>
        <v>28.7</v>
      </c>
      <c r="K1143" s="358"/>
      <c r="L1143" s="362"/>
      <c r="M1143" s="369">
        <f>'CAN Price Matrix - 05.03.2021'!AD122</f>
        <v>38.119999999999997</v>
      </c>
      <c r="N1143" s="369">
        <f>'CAN Price Matrix - 05.03.2021'!AE122</f>
        <v>0</v>
      </c>
      <c r="O1143" s="369">
        <f>'CAN Price Matrix - 05.03.2021'!AF122</f>
        <v>0</v>
      </c>
      <c r="P1143" s="369">
        <f>'CAN Price Matrix - 05.03.2021'!AG122</f>
        <v>0</v>
      </c>
      <c r="Q1143" s="369">
        <f>'CAN Price Matrix - 05.03.2021'!AK122</f>
        <v>38.450000000000003</v>
      </c>
      <c r="R1143" s="358"/>
    </row>
    <row r="1144" spans="1:18" x14ac:dyDescent="0.25">
      <c r="A1144" s="355" t="s">
        <v>1269</v>
      </c>
      <c r="B1144" s="365" t="s">
        <v>1151</v>
      </c>
      <c r="C1144" s="366">
        <f t="shared" si="99"/>
        <v>28.17</v>
      </c>
      <c r="D1144" s="358"/>
      <c r="E1144" s="362"/>
      <c r="F1144" s="367">
        <f>'U.S. 2020 Pricing - 05.03.2021'!AD123</f>
        <v>28.17</v>
      </c>
      <c r="G1144" s="368"/>
      <c r="H1144" s="368"/>
      <c r="I1144" s="368"/>
      <c r="J1144" s="367">
        <f>'U.S. 2020 Pricing - 05.03.2021'!AJ123</f>
        <v>28.42</v>
      </c>
      <c r="K1144" s="358"/>
      <c r="L1144" s="362"/>
      <c r="M1144" s="369">
        <f>'CAN Price Matrix - 05.03.2021'!AD123</f>
        <v>37.74</v>
      </c>
      <c r="N1144" s="369">
        <f>'CAN Price Matrix - 05.03.2021'!AE123</f>
        <v>0</v>
      </c>
      <c r="O1144" s="369">
        <f>'CAN Price Matrix - 05.03.2021'!AF123</f>
        <v>0</v>
      </c>
      <c r="P1144" s="369">
        <f>'CAN Price Matrix - 05.03.2021'!AG123</f>
        <v>0</v>
      </c>
      <c r="Q1144" s="369">
        <f>'CAN Price Matrix - 05.03.2021'!AK123</f>
        <v>38.07</v>
      </c>
      <c r="R1144" s="358"/>
    </row>
    <row r="1145" spans="1:18" ht="17.25" x14ac:dyDescent="0.25">
      <c r="A1145" s="355"/>
      <c r="B1145" s="331" t="s">
        <v>22</v>
      </c>
      <c r="C1145" s="332" t="s">
        <v>23</v>
      </c>
      <c r="D1145" s="358"/>
      <c r="E1145" s="362"/>
      <c r="F1145" s="362"/>
      <c r="G1145" s="362"/>
      <c r="H1145" s="362"/>
      <c r="I1145" s="362"/>
      <c r="J1145" s="363"/>
      <c r="K1145" s="358"/>
      <c r="L1145" s="362"/>
      <c r="M1145" s="372"/>
      <c r="N1145" s="372"/>
      <c r="O1145" s="372"/>
      <c r="P1145" s="372"/>
      <c r="Q1145" s="364"/>
      <c r="R1145" s="358"/>
    </row>
    <row r="1146" spans="1:18" x14ac:dyDescent="0.25">
      <c r="A1146" s="355" t="s">
        <v>1108</v>
      </c>
      <c r="B1146" s="365" t="s">
        <v>596</v>
      </c>
      <c r="C1146" s="366">
        <f>IF(J1135="-","",IF($C$1=$T$1,(J1135*$C$2),IF($C$1=$T$2,(Q1135*$C$2))))</f>
        <v>133.36000000000001</v>
      </c>
      <c r="D1146" s="358"/>
      <c r="E1146" s="362"/>
      <c r="F1146" s="362"/>
      <c r="G1146" s="362"/>
      <c r="H1146" s="362"/>
      <c r="I1146" s="362"/>
      <c r="J1146" s="368"/>
      <c r="K1146" s="358"/>
      <c r="L1146" s="362"/>
      <c r="M1146" s="372"/>
      <c r="N1146" s="372"/>
      <c r="O1146" s="372"/>
      <c r="P1146" s="372"/>
      <c r="Q1146" s="370"/>
      <c r="R1146" s="358"/>
    </row>
    <row r="1147" spans="1:18" x14ac:dyDescent="0.25">
      <c r="A1147" s="355" t="s">
        <v>1109</v>
      </c>
      <c r="B1147" s="365" t="s">
        <v>597</v>
      </c>
      <c r="C1147" s="366">
        <f t="shared" ref="C1147:C1149" si="100">IF(J1136="-","",IF($C$1=$T$1,(J1136*$C$2),IF($C$1=$T$2,(Q1136*$C$2))))</f>
        <v>67.8</v>
      </c>
      <c r="D1147" s="358"/>
      <c r="E1147" s="362"/>
      <c r="F1147" s="362"/>
      <c r="G1147" s="362"/>
      <c r="H1147" s="362"/>
      <c r="I1147" s="362"/>
      <c r="J1147" s="368"/>
      <c r="K1147" s="358"/>
      <c r="L1147" s="362"/>
      <c r="M1147" s="372"/>
      <c r="N1147" s="372"/>
      <c r="O1147" s="372"/>
      <c r="P1147" s="372"/>
      <c r="Q1147" s="370"/>
      <c r="R1147" s="358"/>
    </row>
    <row r="1148" spans="1:18" x14ac:dyDescent="0.25">
      <c r="A1148" s="355" t="s">
        <v>1110</v>
      </c>
      <c r="B1148" s="365" t="s">
        <v>44</v>
      </c>
      <c r="C1148" s="366">
        <f t="shared" si="100"/>
        <v>40.799999999999997</v>
      </c>
      <c r="D1148" s="358"/>
      <c r="E1148" s="362"/>
      <c r="F1148" s="362"/>
      <c r="G1148" s="362"/>
      <c r="H1148" s="362"/>
      <c r="I1148" s="362"/>
      <c r="J1148" s="368"/>
      <c r="K1148" s="358"/>
      <c r="L1148" s="362"/>
      <c r="M1148" s="372"/>
      <c r="N1148" s="372"/>
      <c r="O1148" s="372"/>
      <c r="P1148" s="372"/>
      <c r="Q1148" s="370"/>
      <c r="R1148" s="358"/>
    </row>
    <row r="1149" spans="1:18" x14ac:dyDescent="0.25">
      <c r="A1149" s="355" t="s">
        <v>1111</v>
      </c>
      <c r="B1149" s="365" t="s">
        <v>12</v>
      </c>
      <c r="C1149" s="366">
        <f t="shared" si="100"/>
        <v>35.28</v>
      </c>
      <c r="D1149" s="358"/>
      <c r="E1149" s="362"/>
      <c r="F1149" s="362"/>
      <c r="G1149" s="362"/>
      <c r="H1149" s="362"/>
      <c r="I1149" s="362"/>
      <c r="J1149" s="368"/>
      <c r="K1149" s="358"/>
      <c r="L1149" s="362"/>
      <c r="M1149" s="372"/>
      <c r="N1149" s="372"/>
      <c r="O1149" s="372"/>
      <c r="P1149" s="372"/>
      <c r="Q1149" s="370"/>
      <c r="R1149" s="358"/>
    </row>
    <row r="1150" spans="1:18" x14ac:dyDescent="0.25">
      <c r="A1150" s="355" t="s">
        <v>1112</v>
      </c>
      <c r="B1150" s="365" t="s">
        <v>14</v>
      </c>
      <c r="C1150" s="366">
        <f>IF(J1139="-","",IF($C$1=$T$1,(J1139*$C$2),IF($C$1=$T$2,(Q1139*$C$2))))</f>
        <v>35.08</v>
      </c>
      <c r="D1150" s="358"/>
      <c r="E1150" s="362"/>
      <c r="F1150" s="362"/>
      <c r="G1150" s="362"/>
      <c r="H1150" s="362"/>
      <c r="I1150" s="362"/>
      <c r="J1150" s="368"/>
      <c r="K1150" s="358"/>
      <c r="L1150" s="362"/>
      <c r="M1150" s="372"/>
      <c r="N1150" s="372"/>
      <c r="O1150" s="372"/>
      <c r="P1150" s="372"/>
      <c r="Q1150" s="370"/>
      <c r="R1150" s="358"/>
    </row>
    <row r="1151" spans="1:18" x14ac:dyDescent="0.25">
      <c r="A1151" s="355" t="s">
        <v>1113</v>
      </c>
      <c r="B1151" s="365" t="s">
        <v>15</v>
      </c>
      <c r="C1151" s="366">
        <f t="shared" ref="C1151:C1153" si="101">IF(J1140="-","",IF($C$1=$T$1,(J1140*$C$2),IF($C$1=$T$2,(Q1140*$C$2))))</f>
        <v>33.770000000000003</v>
      </c>
      <c r="D1151" s="358"/>
      <c r="E1151" s="362"/>
      <c r="F1151" s="362"/>
      <c r="G1151" s="362"/>
      <c r="H1151" s="362"/>
      <c r="I1151" s="362"/>
      <c r="J1151" s="368"/>
      <c r="K1151" s="358"/>
      <c r="L1151" s="362"/>
      <c r="M1151" s="372"/>
      <c r="N1151" s="372"/>
      <c r="O1151" s="372"/>
      <c r="P1151" s="372"/>
      <c r="Q1151" s="370"/>
      <c r="R1151" s="358"/>
    </row>
    <row r="1152" spans="1:18" x14ac:dyDescent="0.25">
      <c r="A1152" s="355" t="s">
        <v>1114</v>
      </c>
      <c r="B1152" s="365" t="s">
        <v>16</v>
      </c>
      <c r="C1152" s="366">
        <f t="shared" si="101"/>
        <v>32.42</v>
      </c>
      <c r="D1152" s="358"/>
      <c r="E1152" s="362"/>
      <c r="F1152" s="362"/>
      <c r="G1152" s="362"/>
      <c r="H1152" s="362"/>
      <c r="I1152" s="362"/>
      <c r="J1152" s="368"/>
      <c r="K1152" s="358"/>
      <c r="L1152" s="362"/>
      <c r="M1152" s="372"/>
      <c r="N1152" s="372"/>
      <c r="O1152" s="372"/>
      <c r="P1152" s="372"/>
      <c r="Q1152" s="370"/>
      <c r="R1152" s="358"/>
    </row>
    <row r="1153" spans="1:18" x14ac:dyDescent="0.25">
      <c r="A1153" s="355" t="s">
        <v>1115</v>
      </c>
      <c r="B1153" s="365" t="s">
        <v>17</v>
      </c>
      <c r="C1153" s="366">
        <f t="shared" si="101"/>
        <v>30.89</v>
      </c>
      <c r="D1153" s="358"/>
      <c r="E1153" s="362"/>
      <c r="F1153" s="362"/>
      <c r="G1153" s="362"/>
      <c r="H1153" s="362"/>
      <c r="I1153" s="362"/>
      <c r="J1153" s="368"/>
      <c r="K1153" s="358"/>
      <c r="L1153" s="362"/>
      <c r="M1153" s="372"/>
      <c r="N1153" s="372"/>
      <c r="O1153" s="372"/>
      <c r="P1153" s="372"/>
      <c r="Q1153" s="370"/>
      <c r="R1153" s="358"/>
    </row>
    <row r="1154" spans="1:18" x14ac:dyDescent="0.25">
      <c r="A1154" s="355" t="s">
        <v>1116</v>
      </c>
      <c r="B1154" s="365" t="s">
        <v>18</v>
      </c>
      <c r="C1154" s="366">
        <f>IF(J1143="-","",IF($C$1=$T$1,(J1143*$C$2),IF($C$1=$T$2,(Q1143*$C$2))))</f>
        <v>28.7</v>
      </c>
      <c r="D1154" s="358"/>
      <c r="E1154" s="362"/>
      <c r="F1154" s="362"/>
      <c r="G1154" s="362"/>
      <c r="H1154" s="362"/>
      <c r="I1154" s="362"/>
      <c r="J1154" s="368"/>
      <c r="K1154" s="358"/>
      <c r="L1154" s="362"/>
      <c r="M1154" s="372"/>
      <c r="N1154" s="372"/>
      <c r="O1154" s="372"/>
      <c r="P1154" s="372"/>
      <c r="Q1154" s="370"/>
      <c r="R1154" s="358"/>
    </row>
    <row r="1155" spans="1:18" x14ac:dyDescent="0.25">
      <c r="A1155" s="355" t="s">
        <v>1270</v>
      </c>
      <c r="B1155" s="365" t="s">
        <v>1151</v>
      </c>
      <c r="C1155" s="366">
        <f>IF(J1144="-","",IF($C$1=$T$1,(J1144*$C$2),IF($C$1=$T$2,(Q1144*$C$2))))</f>
        <v>28.42</v>
      </c>
      <c r="D1155" s="358"/>
      <c r="E1155" s="362"/>
      <c r="F1155" s="362"/>
      <c r="G1155" s="362"/>
      <c r="H1155" s="362"/>
      <c r="I1155" s="362"/>
      <c r="J1155" s="368"/>
      <c r="K1155" s="358"/>
      <c r="L1155" s="362"/>
      <c r="M1155" s="372"/>
      <c r="N1155" s="372"/>
      <c r="O1155" s="372"/>
      <c r="P1155" s="372"/>
      <c r="Q1155" s="370"/>
      <c r="R1155" s="358"/>
    </row>
    <row r="1156" spans="1:18" ht="15.75" thickBot="1" x14ac:dyDescent="0.3">
      <c r="A1156" s="374"/>
      <c r="B1156" s="375"/>
      <c r="C1156" s="375"/>
      <c r="D1156" s="376"/>
      <c r="E1156" s="375"/>
      <c r="F1156" s="375"/>
      <c r="G1156" s="375"/>
      <c r="H1156" s="375"/>
      <c r="I1156" s="375"/>
      <c r="J1156" s="375"/>
      <c r="K1156" s="376"/>
      <c r="L1156" s="375"/>
      <c r="M1156" s="377"/>
      <c r="N1156" s="377"/>
      <c r="O1156" s="377"/>
      <c r="P1156" s="377"/>
      <c r="Q1156" s="377"/>
      <c r="R1156" s="376"/>
    </row>
  </sheetData>
  <sheetProtection algorithmName="SHA-512" hashValue="AGLYzCw20KbostJbG2oDkMadKj83H5knIS9YpL9FBxvk7F9LIQU4mtJpVPowBZE2oZndpk/e8VBDK+ov4z1yJQ==" saltValue="Px0c5X+3/qaBlFyeNzQgpQ==" spinCount="100000" sheet="1" selectLockedCells="1"/>
  <phoneticPr fontId="75" type="noConversion"/>
  <dataValidations count="1">
    <dataValidation type="list" allowBlank="1" showInputMessage="1" showErrorMessage="1" sqref="C1" xr:uid="{172E9D63-70C5-47B7-899C-EBA30BE0BF18}">
      <formula1>$T$1:$T$2</formula1>
    </dataValidation>
  </dataValidations>
  <pageMargins left="0" right="0" top="0" bottom="0" header="0.3" footer="0.3"/>
  <pageSetup paperSize="5" scale="6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00D07-2327-49F1-A6A9-22FC929074FD}">
  <sheetPr>
    <tabColor rgb="FFFF0000"/>
  </sheetPr>
  <dimension ref="A1:AX143"/>
  <sheetViews>
    <sheetView zoomScale="90" zoomScaleNormal="90" workbookViewId="0"/>
  </sheetViews>
  <sheetFormatPr defaultRowHeight="15" x14ac:dyDescent="0.25"/>
  <cols>
    <col min="2" max="2" width="11.5703125" customWidth="1"/>
    <col min="3" max="3" width="8.5703125" hidden="1" customWidth="1"/>
    <col min="4" max="5" width="9.42578125" customWidth="1"/>
    <col min="6" max="6" width="9.28515625" customWidth="1"/>
    <col min="7" max="7" width="9.42578125" customWidth="1"/>
    <col min="8" max="8" width="2" customWidth="1"/>
    <col min="9" max="9" width="8.7109375" hidden="1" customWidth="1"/>
    <col min="10" max="12" width="9.42578125" customWidth="1"/>
    <col min="13" max="13" width="11.5703125" customWidth="1"/>
    <col min="14" max="14" width="2" customWidth="1"/>
    <col min="15" max="15" width="8.5703125" hidden="1" customWidth="1"/>
    <col min="16" max="17" width="9.28515625" bestFit="1" customWidth="1"/>
    <col min="18" max="18" width="9.5703125" customWidth="1"/>
    <col min="19" max="19" width="9.28515625" bestFit="1" customWidth="1"/>
    <col min="20" max="20" width="2" customWidth="1"/>
    <col min="21" max="21" width="8.5703125" hidden="1" customWidth="1"/>
    <col min="22" max="23" width="9.42578125" customWidth="1"/>
    <col min="24" max="24" width="10.7109375" customWidth="1"/>
    <col min="25" max="25" width="10.42578125" customWidth="1"/>
    <col min="26" max="26" width="2.5703125" customWidth="1"/>
    <col min="27" max="27" width="11.7109375" customWidth="1"/>
    <col min="28" max="28" width="8.5703125" hidden="1" customWidth="1"/>
    <col min="29" max="30" width="9.28515625" bestFit="1" customWidth="1"/>
    <col min="31" max="31" width="10.7109375" bestFit="1" customWidth="1"/>
    <col min="32" max="32" width="9.28515625" bestFit="1" customWidth="1"/>
    <col min="33" max="33" width="2" customWidth="1"/>
    <col min="34" max="34" width="8.5703125" hidden="1" customWidth="1"/>
    <col min="35" max="38" width="9.42578125" customWidth="1"/>
    <col min="39" max="39" width="2" customWidth="1"/>
    <col min="40" max="40" width="8.5703125" hidden="1" customWidth="1"/>
    <col min="41" max="44" width="9.28515625" bestFit="1" customWidth="1"/>
    <col min="45" max="45" width="1.7109375" customWidth="1"/>
    <col min="46" max="46" width="8.5703125" hidden="1" customWidth="1"/>
    <col min="47" max="50" width="9.42578125" customWidth="1"/>
  </cols>
  <sheetData>
    <row r="1" spans="1:50" ht="30" x14ac:dyDescent="0.4">
      <c r="B1" s="200" t="s">
        <v>1129</v>
      </c>
      <c r="C1" s="200"/>
      <c r="J1" s="410"/>
      <c r="L1" s="89"/>
      <c r="M1" s="199" t="s">
        <v>771</v>
      </c>
      <c r="O1" s="411" t="s">
        <v>1130</v>
      </c>
      <c r="P1" s="198" t="s">
        <v>955</v>
      </c>
      <c r="Q1" s="412" t="s">
        <v>1118</v>
      </c>
      <c r="R1" s="197" t="s">
        <v>458</v>
      </c>
      <c r="S1" s="196" t="s">
        <v>1119</v>
      </c>
      <c r="X1" t="s">
        <v>770</v>
      </c>
      <c r="AA1" s="199" t="s">
        <v>771</v>
      </c>
    </row>
    <row r="2" spans="1:50" ht="12.6" customHeight="1" thickBot="1" x14ac:dyDescent="0.4">
      <c r="B2" s="26"/>
      <c r="C2" s="26"/>
      <c r="AF2" s="88"/>
    </row>
    <row r="3" spans="1:50" ht="23.25" x14ac:dyDescent="0.35">
      <c r="B3" s="195" t="s">
        <v>809</v>
      </c>
      <c r="C3" s="296"/>
      <c r="D3" s="193"/>
      <c r="E3" s="193"/>
      <c r="F3" s="193"/>
      <c r="G3" s="193"/>
      <c r="H3" s="193"/>
      <c r="I3" s="193"/>
      <c r="J3" s="193"/>
      <c r="K3" s="193"/>
      <c r="L3" s="193"/>
      <c r="M3" s="193"/>
      <c r="N3" s="193"/>
      <c r="O3" s="193"/>
      <c r="P3" s="193"/>
      <c r="Q3" s="193"/>
      <c r="R3" s="193"/>
      <c r="S3" s="193"/>
      <c r="T3" s="193"/>
      <c r="U3" s="193"/>
      <c r="V3" s="193"/>
      <c r="W3" s="193"/>
      <c r="X3" s="193"/>
      <c r="Y3" s="192"/>
      <c r="Z3" s="413"/>
      <c r="AA3" s="195" t="s">
        <v>808</v>
      </c>
      <c r="AB3" s="296"/>
      <c r="AC3" s="193"/>
      <c r="AD3" s="193"/>
      <c r="AE3" s="194"/>
      <c r="AF3" s="194"/>
      <c r="AG3" s="193"/>
      <c r="AH3" s="193"/>
      <c r="AI3" s="194"/>
      <c r="AJ3" s="194"/>
      <c r="AK3" s="194"/>
      <c r="AL3" s="194"/>
      <c r="AM3" s="193"/>
      <c r="AN3" s="193"/>
      <c r="AO3" s="193"/>
      <c r="AP3" s="193"/>
      <c r="AQ3" s="193"/>
      <c r="AR3" s="193"/>
      <c r="AS3" s="193"/>
      <c r="AT3" s="193"/>
      <c r="AU3" s="193"/>
      <c r="AV3" s="193"/>
      <c r="AW3" s="193"/>
      <c r="AX3" s="192"/>
    </row>
    <row r="4" spans="1:50" ht="15.75" x14ac:dyDescent="0.25">
      <c r="B4" s="514" t="s">
        <v>807</v>
      </c>
      <c r="C4" s="514"/>
      <c r="D4" s="514"/>
      <c r="E4" s="514"/>
      <c r="F4" s="514"/>
      <c r="G4" s="514"/>
      <c r="I4" s="514" t="s">
        <v>805</v>
      </c>
      <c r="J4" s="514"/>
      <c r="K4" s="514"/>
      <c r="L4" s="514"/>
      <c r="M4" s="514"/>
      <c r="N4" s="514"/>
      <c r="O4" s="514" t="s">
        <v>806</v>
      </c>
      <c r="P4" s="514"/>
      <c r="Q4" s="514"/>
      <c r="R4" s="514"/>
      <c r="S4" s="514"/>
      <c r="U4" s="514" t="s">
        <v>804</v>
      </c>
      <c r="V4" s="514"/>
      <c r="W4" s="514"/>
      <c r="X4" s="514"/>
      <c r="Y4" s="519"/>
      <c r="Z4" s="148"/>
      <c r="AA4" s="520" t="s">
        <v>1131</v>
      </c>
      <c r="AB4" s="514"/>
      <c r="AC4" s="514"/>
      <c r="AD4" s="514"/>
      <c r="AE4" s="514"/>
      <c r="AF4" s="514"/>
      <c r="AH4" s="521" t="s">
        <v>805</v>
      </c>
      <c r="AI4" s="521"/>
      <c r="AJ4" s="521"/>
      <c r="AK4" s="521"/>
      <c r="AL4" s="521"/>
      <c r="AN4" s="514" t="s">
        <v>1132</v>
      </c>
      <c r="AO4" s="514"/>
      <c r="AP4" s="514"/>
      <c r="AQ4" s="514"/>
      <c r="AR4" s="514"/>
      <c r="AT4" s="514" t="s">
        <v>804</v>
      </c>
      <c r="AU4" s="514"/>
      <c r="AV4" s="514"/>
      <c r="AW4" s="514"/>
      <c r="AX4" s="514"/>
    </row>
    <row r="5" spans="1:50" ht="30" x14ac:dyDescent="0.25">
      <c r="B5" s="28" t="s">
        <v>22</v>
      </c>
      <c r="C5" s="408" t="s">
        <v>1117</v>
      </c>
      <c r="D5" s="160" t="s">
        <v>955</v>
      </c>
      <c r="E5" s="269" t="s">
        <v>1118</v>
      </c>
      <c r="F5" s="269" t="s">
        <v>458</v>
      </c>
      <c r="G5" s="269" t="s">
        <v>1119</v>
      </c>
      <c r="I5" s="408" t="s">
        <v>1120</v>
      </c>
      <c r="J5" s="160" t="s">
        <v>955</v>
      </c>
      <c r="K5" s="269" t="s">
        <v>1118</v>
      </c>
      <c r="L5" s="269" t="s">
        <v>458</v>
      </c>
      <c r="M5" s="269" t="s">
        <v>1119</v>
      </c>
      <c r="O5" s="408" t="s">
        <v>1117</v>
      </c>
      <c r="P5" s="160" t="s">
        <v>955</v>
      </c>
      <c r="Q5" s="269" t="s">
        <v>1118</v>
      </c>
      <c r="R5" s="269" t="s">
        <v>458</v>
      </c>
      <c r="S5" s="269" t="s">
        <v>1119</v>
      </c>
      <c r="U5" s="408" t="s">
        <v>1117</v>
      </c>
      <c r="V5" s="160" t="s">
        <v>955</v>
      </c>
      <c r="W5" s="269" t="s">
        <v>1118</v>
      </c>
      <c r="X5" s="269" t="s">
        <v>458</v>
      </c>
      <c r="Y5" s="269" t="s">
        <v>1119</v>
      </c>
      <c r="Z5" s="148"/>
      <c r="AA5" s="269" t="s">
        <v>771</v>
      </c>
      <c r="AB5" s="408" t="s">
        <v>1117</v>
      </c>
      <c r="AC5" s="160" t="s">
        <v>955</v>
      </c>
      <c r="AD5" s="269" t="s">
        <v>1118</v>
      </c>
      <c r="AE5" s="269" t="s">
        <v>458</v>
      </c>
      <c r="AF5" s="269" t="s">
        <v>1119</v>
      </c>
      <c r="AH5" s="408" t="s">
        <v>1117</v>
      </c>
      <c r="AI5" s="160" t="s">
        <v>955</v>
      </c>
      <c r="AJ5" s="269" t="s">
        <v>1118</v>
      </c>
      <c r="AK5" s="269" t="s">
        <v>458</v>
      </c>
      <c r="AL5" s="269" t="s">
        <v>1119</v>
      </c>
      <c r="AN5" s="408" t="s">
        <v>1117</v>
      </c>
      <c r="AO5" s="160" t="s">
        <v>955</v>
      </c>
      <c r="AP5" s="269" t="s">
        <v>1118</v>
      </c>
      <c r="AQ5" s="269" t="s">
        <v>458</v>
      </c>
      <c r="AR5" s="269" t="s">
        <v>1119</v>
      </c>
      <c r="AT5" s="408" t="s">
        <v>1117</v>
      </c>
      <c r="AU5" s="160" t="s">
        <v>955</v>
      </c>
      <c r="AV5" s="269" t="s">
        <v>1118</v>
      </c>
      <c r="AW5" s="269" t="s">
        <v>458</v>
      </c>
      <c r="AX5" s="269" t="s">
        <v>1119</v>
      </c>
    </row>
    <row r="6" spans="1:50" ht="17.25" x14ac:dyDescent="0.25">
      <c r="B6" s="140" t="s">
        <v>598</v>
      </c>
      <c r="C6" s="141" t="s">
        <v>768</v>
      </c>
      <c r="D6" s="190">
        <v>94.29</v>
      </c>
      <c r="E6" s="414">
        <v>97.11</v>
      </c>
      <c r="F6" s="183">
        <v>76.599999999999994</v>
      </c>
      <c r="G6" s="189">
        <v>94.29</v>
      </c>
      <c r="I6" s="141" t="s">
        <v>768</v>
      </c>
      <c r="J6" s="141">
        <v>0</v>
      </c>
      <c r="K6" s="141">
        <v>0</v>
      </c>
      <c r="L6" s="141">
        <v>0</v>
      </c>
      <c r="M6" s="141">
        <v>0</v>
      </c>
      <c r="O6" s="141" t="s">
        <v>768</v>
      </c>
      <c r="P6" s="190">
        <v>95.29</v>
      </c>
      <c r="Q6" s="414">
        <v>98.11</v>
      </c>
      <c r="R6" s="183">
        <v>77.599999999999994</v>
      </c>
      <c r="S6" s="189">
        <v>95.29</v>
      </c>
      <c r="U6" s="141" t="s">
        <v>768</v>
      </c>
      <c r="V6" s="141">
        <v>0</v>
      </c>
      <c r="W6" s="141">
        <v>0</v>
      </c>
      <c r="X6" s="141">
        <v>0</v>
      </c>
      <c r="Y6" s="145">
        <v>0</v>
      </c>
      <c r="Z6" s="148"/>
      <c r="AA6" s="185">
        <v>0</v>
      </c>
      <c r="AB6" s="141">
        <v>0</v>
      </c>
      <c r="AC6" s="190">
        <v>96.29</v>
      </c>
      <c r="AD6" s="414">
        <v>99.11</v>
      </c>
      <c r="AE6" s="182">
        <v>83.35</v>
      </c>
      <c r="AF6" s="415">
        <v>101.04</v>
      </c>
      <c r="AH6" s="141" t="s">
        <v>768</v>
      </c>
      <c r="AI6" s="176">
        <v>0</v>
      </c>
      <c r="AJ6" s="176">
        <v>0</v>
      </c>
      <c r="AK6" s="176">
        <v>0</v>
      </c>
      <c r="AL6" s="176">
        <v>0</v>
      </c>
      <c r="AN6" s="141" t="s">
        <v>768</v>
      </c>
      <c r="AO6" s="164">
        <v>97.29</v>
      </c>
      <c r="AP6" s="416">
        <v>100.11</v>
      </c>
      <c r="AQ6" s="182">
        <v>84.35</v>
      </c>
      <c r="AR6" s="189">
        <v>102.04</v>
      </c>
      <c r="AT6" s="141" t="s">
        <v>768</v>
      </c>
      <c r="AU6" s="176">
        <v>0</v>
      </c>
      <c r="AV6" s="176">
        <v>0</v>
      </c>
      <c r="AW6" s="176">
        <v>0</v>
      </c>
      <c r="AX6" s="176">
        <v>0</v>
      </c>
    </row>
    <row r="7" spans="1:50" s="29" customFormat="1" ht="17.25" x14ac:dyDescent="0.25">
      <c r="A7"/>
      <c r="B7" s="140" t="s">
        <v>599</v>
      </c>
      <c r="C7" s="141" t="s">
        <v>768</v>
      </c>
      <c r="D7" s="190">
        <v>47.14</v>
      </c>
      <c r="E7" s="414">
        <v>48.56</v>
      </c>
      <c r="F7" s="183">
        <v>38.49</v>
      </c>
      <c r="G7" s="90">
        <v>47.14</v>
      </c>
      <c r="H7" s="156"/>
      <c r="I7" s="141" t="s">
        <v>768</v>
      </c>
      <c r="J7" s="141">
        <v>0</v>
      </c>
      <c r="K7" s="141">
        <v>0</v>
      </c>
      <c r="L7" s="141">
        <v>0</v>
      </c>
      <c r="M7" s="141">
        <v>0</v>
      </c>
      <c r="O7" s="141" t="s">
        <v>768</v>
      </c>
      <c r="P7" s="164">
        <v>48.14</v>
      </c>
      <c r="Q7" s="414">
        <v>49.56</v>
      </c>
      <c r="R7" s="183">
        <v>39.49</v>
      </c>
      <c r="S7" s="189">
        <v>48.14</v>
      </c>
      <c r="U7" s="141" t="s">
        <v>768</v>
      </c>
      <c r="V7" s="141">
        <v>0</v>
      </c>
      <c r="W7" s="141">
        <v>0</v>
      </c>
      <c r="X7" s="141">
        <v>0</v>
      </c>
      <c r="Y7" s="145">
        <v>0</v>
      </c>
      <c r="Z7" s="148"/>
      <c r="AA7" s="143">
        <v>47.14</v>
      </c>
      <c r="AB7" s="141">
        <v>0</v>
      </c>
      <c r="AC7" s="164">
        <v>49.14</v>
      </c>
      <c r="AD7" s="414">
        <v>50.56</v>
      </c>
      <c r="AE7" s="182">
        <v>45.24</v>
      </c>
      <c r="AF7" s="90">
        <v>53.89</v>
      </c>
      <c r="AH7" s="141" t="s">
        <v>768</v>
      </c>
      <c r="AI7" s="176">
        <v>0</v>
      </c>
      <c r="AJ7" s="176">
        <v>0</v>
      </c>
      <c r="AK7" s="176">
        <v>0</v>
      </c>
      <c r="AL7" s="176">
        <v>0</v>
      </c>
      <c r="AN7" s="141" t="s">
        <v>768</v>
      </c>
      <c r="AO7" s="164">
        <v>50.14</v>
      </c>
      <c r="AP7" s="416">
        <v>51.56</v>
      </c>
      <c r="AQ7" s="182">
        <v>46.24</v>
      </c>
      <c r="AR7" s="189">
        <v>54.89</v>
      </c>
      <c r="AT7" s="141" t="s">
        <v>768</v>
      </c>
      <c r="AU7" s="176">
        <v>0</v>
      </c>
      <c r="AV7" s="176">
        <v>0</v>
      </c>
      <c r="AW7" s="176">
        <v>0</v>
      </c>
      <c r="AX7" s="176">
        <v>0</v>
      </c>
    </row>
    <row r="8" spans="1:50" s="29" customFormat="1" ht="17.25" x14ac:dyDescent="0.25">
      <c r="A8"/>
      <c r="B8" s="140" t="s">
        <v>600</v>
      </c>
      <c r="C8" s="417" t="s">
        <v>1133</v>
      </c>
      <c r="D8" s="190">
        <v>26.77</v>
      </c>
      <c r="E8" s="414">
        <v>27.57</v>
      </c>
      <c r="F8" s="183">
        <v>23.89</v>
      </c>
      <c r="G8" s="90">
        <v>26.77</v>
      </c>
      <c r="H8" s="270"/>
      <c r="I8" s="141" t="s">
        <v>768</v>
      </c>
      <c r="J8" s="141">
        <v>0</v>
      </c>
      <c r="K8" s="141">
        <v>0</v>
      </c>
      <c r="L8" s="141">
        <v>0</v>
      </c>
      <c r="M8" s="141">
        <v>0</v>
      </c>
      <c r="N8" s="271"/>
      <c r="O8" s="417"/>
      <c r="P8" s="164">
        <v>27.77</v>
      </c>
      <c r="Q8" s="414">
        <v>28.57</v>
      </c>
      <c r="R8" s="183">
        <v>24.89</v>
      </c>
      <c r="S8" s="189">
        <v>27.77</v>
      </c>
      <c r="T8" s="271"/>
      <c r="U8" s="141" t="s">
        <v>768</v>
      </c>
      <c r="V8" s="141">
        <v>0</v>
      </c>
      <c r="W8" s="141">
        <v>0</v>
      </c>
      <c r="X8" s="141">
        <v>0</v>
      </c>
      <c r="Y8" s="145">
        <v>0</v>
      </c>
      <c r="Z8" s="272"/>
      <c r="AA8" s="143">
        <v>26.77</v>
      </c>
      <c r="AB8" s="418">
        <v>0</v>
      </c>
      <c r="AC8" s="164">
        <v>28.77</v>
      </c>
      <c r="AD8" s="414">
        <v>29.57</v>
      </c>
      <c r="AE8" s="182">
        <v>30.64</v>
      </c>
      <c r="AF8" s="90">
        <v>33.520000000000003</v>
      </c>
      <c r="AG8" s="271"/>
      <c r="AH8" s="176" t="s">
        <v>768</v>
      </c>
      <c r="AI8" s="176">
        <v>0</v>
      </c>
      <c r="AJ8" s="176">
        <v>0</v>
      </c>
      <c r="AK8" s="176">
        <v>0</v>
      </c>
      <c r="AL8" s="176">
        <v>0</v>
      </c>
      <c r="AM8" s="271"/>
      <c r="AN8" s="417"/>
      <c r="AO8" s="164">
        <v>29.77</v>
      </c>
      <c r="AP8" s="416">
        <v>30.57</v>
      </c>
      <c r="AQ8" s="182">
        <v>31.64</v>
      </c>
      <c r="AR8" s="189">
        <v>34.520000000000003</v>
      </c>
      <c r="AT8" s="176" t="s">
        <v>768</v>
      </c>
      <c r="AU8" s="176">
        <v>0</v>
      </c>
      <c r="AV8" s="176">
        <v>0</v>
      </c>
      <c r="AW8" s="176">
        <v>0</v>
      </c>
      <c r="AX8" s="176">
        <v>0</v>
      </c>
    </row>
    <row r="9" spans="1:50" s="29" customFormat="1" ht="17.25" x14ac:dyDescent="0.25">
      <c r="A9"/>
      <c r="B9" s="140" t="s">
        <v>601</v>
      </c>
      <c r="C9" s="417" t="s">
        <v>1133</v>
      </c>
      <c r="D9" s="190">
        <v>21.71</v>
      </c>
      <c r="E9" s="414">
        <v>22.36</v>
      </c>
      <c r="F9" s="183">
        <v>17.88</v>
      </c>
      <c r="G9" s="90">
        <v>21.71</v>
      </c>
      <c r="I9" s="141" t="s">
        <v>768</v>
      </c>
      <c r="J9" s="141">
        <v>0</v>
      </c>
      <c r="K9" s="141">
        <v>0</v>
      </c>
      <c r="L9" s="141">
        <v>0</v>
      </c>
      <c r="M9" s="141">
        <v>0</v>
      </c>
      <c r="O9" s="417"/>
      <c r="P9" s="164">
        <v>22.71</v>
      </c>
      <c r="Q9" s="414">
        <v>23.36</v>
      </c>
      <c r="R9" s="183">
        <v>18.88</v>
      </c>
      <c r="S9" s="189">
        <v>22.71</v>
      </c>
      <c r="U9" s="141" t="s">
        <v>768</v>
      </c>
      <c r="V9" s="141">
        <v>0</v>
      </c>
      <c r="W9" s="141">
        <v>0</v>
      </c>
      <c r="X9" s="141">
        <v>0</v>
      </c>
      <c r="Y9" s="145">
        <v>0</v>
      </c>
      <c r="Z9" s="148"/>
      <c r="AA9" s="143">
        <v>21.71</v>
      </c>
      <c r="AB9" s="418">
        <v>0</v>
      </c>
      <c r="AC9" s="164">
        <v>23.71</v>
      </c>
      <c r="AD9" s="414">
        <v>24.36</v>
      </c>
      <c r="AE9" s="182">
        <v>24.63</v>
      </c>
      <c r="AF9" s="90">
        <v>28.46</v>
      </c>
      <c r="AH9" s="176" t="s">
        <v>768</v>
      </c>
      <c r="AI9" s="176">
        <v>0</v>
      </c>
      <c r="AJ9" s="176">
        <v>0</v>
      </c>
      <c r="AK9" s="176">
        <v>0</v>
      </c>
      <c r="AL9" s="176">
        <v>0</v>
      </c>
      <c r="AN9" s="417"/>
      <c r="AO9" s="164">
        <v>24.71</v>
      </c>
      <c r="AP9" s="416">
        <v>25.36</v>
      </c>
      <c r="AQ9" s="182">
        <v>25.63</v>
      </c>
      <c r="AR9" s="189">
        <v>29.46</v>
      </c>
      <c r="AT9" s="176" t="s">
        <v>768</v>
      </c>
      <c r="AU9" s="176">
        <v>0</v>
      </c>
      <c r="AV9" s="176">
        <v>0</v>
      </c>
      <c r="AW9" s="176">
        <v>0</v>
      </c>
      <c r="AX9" s="176">
        <v>0</v>
      </c>
    </row>
    <row r="10" spans="1:50" s="29" customFormat="1" ht="17.25" x14ac:dyDescent="0.25">
      <c r="A10"/>
      <c r="B10" s="140" t="s">
        <v>602</v>
      </c>
      <c r="C10" s="417">
        <v>-2</v>
      </c>
      <c r="D10" s="190">
        <v>21.6</v>
      </c>
      <c r="E10" s="414">
        <v>22.25</v>
      </c>
      <c r="F10" s="183">
        <v>16.87</v>
      </c>
      <c r="G10" s="90">
        <v>21.6</v>
      </c>
      <c r="I10" s="141" t="s">
        <v>768</v>
      </c>
      <c r="J10" s="141">
        <v>0</v>
      </c>
      <c r="K10" s="141">
        <v>0</v>
      </c>
      <c r="L10" s="141">
        <v>0</v>
      </c>
      <c r="M10" s="141">
        <v>0</v>
      </c>
      <c r="O10" s="417"/>
      <c r="P10" s="164">
        <v>22.6</v>
      </c>
      <c r="Q10" s="414">
        <v>23.25</v>
      </c>
      <c r="R10" s="183">
        <v>17.87</v>
      </c>
      <c r="S10" s="189">
        <v>22.6</v>
      </c>
      <c r="U10" s="141" t="s">
        <v>768</v>
      </c>
      <c r="V10" s="141">
        <v>0</v>
      </c>
      <c r="W10" s="141">
        <v>0</v>
      </c>
      <c r="X10" s="141">
        <v>0</v>
      </c>
      <c r="Y10" s="145">
        <v>0</v>
      </c>
      <c r="Z10" s="148"/>
      <c r="AA10" s="143">
        <v>21.6</v>
      </c>
      <c r="AB10" s="418">
        <v>0</v>
      </c>
      <c r="AC10" s="164">
        <v>23.6</v>
      </c>
      <c r="AD10" s="414">
        <v>24.25</v>
      </c>
      <c r="AE10" s="182">
        <v>23.62</v>
      </c>
      <c r="AF10" s="90">
        <v>28.35</v>
      </c>
      <c r="AH10" s="176" t="s">
        <v>768</v>
      </c>
      <c r="AI10" s="176">
        <v>0</v>
      </c>
      <c r="AJ10" s="176">
        <v>0</v>
      </c>
      <c r="AK10" s="176">
        <v>0</v>
      </c>
      <c r="AL10" s="176">
        <v>0</v>
      </c>
      <c r="AN10" s="417"/>
      <c r="AO10" s="164">
        <v>24.6</v>
      </c>
      <c r="AP10" s="416">
        <v>25.25</v>
      </c>
      <c r="AQ10" s="182">
        <v>24.62</v>
      </c>
      <c r="AR10" s="189">
        <v>29.35</v>
      </c>
      <c r="AT10" s="176" t="s">
        <v>768</v>
      </c>
      <c r="AU10" s="176">
        <v>0</v>
      </c>
      <c r="AV10" s="176">
        <v>0</v>
      </c>
      <c r="AW10" s="176">
        <v>0</v>
      </c>
      <c r="AX10" s="176">
        <v>0</v>
      </c>
    </row>
    <row r="11" spans="1:50" s="29" customFormat="1" ht="17.25" x14ac:dyDescent="0.25">
      <c r="A11"/>
      <c r="B11" s="140" t="s">
        <v>603</v>
      </c>
      <c r="C11" s="417">
        <v>-2</v>
      </c>
      <c r="D11" s="190">
        <v>20.37</v>
      </c>
      <c r="E11" s="414">
        <v>20.98</v>
      </c>
      <c r="F11" s="141">
        <v>0</v>
      </c>
      <c r="G11" s="141">
        <v>0</v>
      </c>
      <c r="I11" s="141" t="s">
        <v>768</v>
      </c>
      <c r="J11" s="141">
        <v>0</v>
      </c>
      <c r="K11" s="141">
        <v>0</v>
      </c>
      <c r="L11" s="141">
        <v>0</v>
      </c>
      <c r="M11" s="141">
        <v>0</v>
      </c>
      <c r="O11" s="417"/>
      <c r="P11" s="164">
        <v>21.37</v>
      </c>
      <c r="Q11" s="414">
        <v>21.98</v>
      </c>
      <c r="R11" s="141">
        <v>0</v>
      </c>
      <c r="S11" s="141">
        <v>0</v>
      </c>
      <c r="U11" s="141" t="s">
        <v>768</v>
      </c>
      <c r="V11" s="141">
        <v>0</v>
      </c>
      <c r="W11" s="141">
        <v>0</v>
      </c>
      <c r="X11" s="141">
        <v>0</v>
      </c>
      <c r="Y11" s="145">
        <v>0</v>
      </c>
      <c r="Z11" s="148"/>
      <c r="AA11" s="143">
        <v>20.37</v>
      </c>
      <c r="AB11" s="418">
        <v>0</v>
      </c>
      <c r="AC11" s="180">
        <v>22.37</v>
      </c>
      <c r="AD11" s="414">
        <v>22.98</v>
      </c>
      <c r="AE11" s="176">
        <v>0</v>
      </c>
      <c r="AF11" s="176">
        <v>0</v>
      </c>
      <c r="AH11" s="176" t="s">
        <v>768</v>
      </c>
      <c r="AI11" s="176">
        <v>0</v>
      </c>
      <c r="AJ11" s="176">
        <v>0</v>
      </c>
      <c r="AK11" s="176">
        <v>0</v>
      </c>
      <c r="AL11" s="176">
        <v>0</v>
      </c>
      <c r="AN11" s="417"/>
      <c r="AO11" s="164">
        <v>23.37</v>
      </c>
      <c r="AP11" s="416">
        <v>23.98</v>
      </c>
      <c r="AQ11" s="176">
        <v>0</v>
      </c>
      <c r="AR11" s="176">
        <v>0</v>
      </c>
      <c r="AT11" s="176" t="s">
        <v>768</v>
      </c>
      <c r="AU11" s="176">
        <v>0</v>
      </c>
      <c r="AV11" s="176">
        <v>0</v>
      </c>
      <c r="AW11" s="176">
        <v>0</v>
      </c>
      <c r="AX11" s="176">
        <v>0</v>
      </c>
    </row>
    <row r="12" spans="1:50" s="29" customFormat="1" ht="17.25" x14ac:dyDescent="0.25">
      <c r="A12"/>
      <c r="B12" s="140" t="s">
        <v>604</v>
      </c>
      <c r="C12" s="417">
        <v>-2</v>
      </c>
      <c r="D12" s="190">
        <v>19.2</v>
      </c>
      <c r="E12" s="414">
        <v>19.78</v>
      </c>
      <c r="F12" s="141">
        <v>0</v>
      </c>
      <c r="G12" s="141">
        <v>0</v>
      </c>
      <c r="I12" s="141" t="s">
        <v>768</v>
      </c>
      <c r="J12" s="141">
        <v>0</v>
      </c>
      <c r="K12" s="141">
        <v>0</v>
      </c>
      <c r="L12" s="141">
        <v>0</v>
      </c>
      <c r="M12" s="141">
        <v>0</v>
      </c>
      <c r="O12" s="417"/>
      <c r="P12" s="164">
        <v>20.2</v>
      </c>
      <c r="Q12" s="414">
        <v>20.78</v>
      </c>
      <c r="R12" s="141">
        <v>0</v>
      </c>
      <c r="S12" s="141">
        <v>0</v>
      </c>
      <c r="U12" s="141" t="s">
        <v>768</v>
      </c>
      <c r="V12" s="141">
        <v>0</v>
      </c>
      <c r="W12" s="141">
        <v>0</v>
      </c>
      <c r="X12" s="141">
        <v>0</v>
      </c>
      <c r="Y12" s="145">
        <v>0</v>
      </c>
      <c r="Z12" s="148"/>
      <c r="AA12" s="143">
        <v>19.2</v>
      </c>
      <c r="AB12" s="418">
        <v>0</v>
      </c>
      <c r="AC12" s="180">
        <v>21.2</v>
      </c>
      <c r="AD12" s="414">
        <v>21.78</v>
      </c>
      <c r="AE12" s="176">
        <v>0</v>
      </c>
      <c r="AF12" s="176">
        <v>0</v>
      </c>
      <c r="AH12" s="176" t="s">
        <v>768</v>
      </c>
      <c r="AI12" s="176">
        <v>0</v>
      </c>
      <c r="AJ12" s="176">
        <v>0</v>
      </c>
      <c r="AK12" s="176">
        <v>0</v>
      </c>
      <c r="AL12" s="176">
        <v>0</v>
      </c>
      <c r="AN12" s="417"/>
      <c r="AO12" s="164">
        <v>22.2</v>
      </c>
      <c r="AP12" s="416">
        <v>22.78</v>
      </c>
      <c r="AQ12" s="176">
        <v>0</v>
      </c>
      <c r="AR12" s="176">
        <v>0</v>
      </c>
      <c r="AT12" s="176" t="s">
        <v>768</v>
      </c>
      <c r="AU12" s="176">
        <v>0</v>
      </c>
      <c r="AV12" s="176">
        <v>0</v>
      </c>
      <c r="AW12" s="176">
        <v>0</v>
      </c>
      <c r="AX12" s="176">
        <v>0</v>
      </c>
    </row>
    <row r="13" spans="1:50" s="29" customFormat="1" ht="17.25" x14ac:dyDescent="0.25">
      <c r="A13"/>
      <c r="B13" s="140" t="s">
        <v>605</v>
      </c>
      <c r="C13" s="417">
        <v>-2</v>
      </c>
      <c r="D13" s="190">
        <v>17.97</v>
      </c>
      <c r="E13" s="414">
        <v>18.510000000000002</v>
      </c>
      <c r="F13" s="141">
        <v>0</v>
      </c>
      <c r="G13" s="141">
        <v>0</v>
      </c>
      <c r="I13" s="141" t="s">
        <v>768</v>
      </c>
      <c r="J13" s="141">
        <v>0</v>
      </c>
      <c r="K13" s="141">
        <v>0</v>
      </c>
      <c r="L13" s="141">
        <v>0</v>
      </c>
      <c r="M13" s="141">
        <v>0</v>
      </c>
      <c r="O13" s="417"/>
      <c r="P13" s="164">
        <v>18.97</v>
      </c>
      <c r="Q13" s="414">
        <v>19.510000000000002</v>
      </c>
      <c r="R13" s="141">
        <v>0</v>
      </c>
      <c r="S13" s="141">
        <v>0</v>
      </c>
      <c r="U13" s="141" t="s">
        <v>768</v>
      </c>
      <c r="V13" s="141">
        <v>0</v>
      </c>
      <c r="W13" s="141">
        <v>0</v>
      </c>
      <c r="X13" s="141">
        <v>0</v>
      </c>
      <c r="Y13" s="145">
        <v>0</v>
      </c>
      <c r="Z13" s="148"/>
      <c r="AA13" s="143">
        <v>17.97</v>
      </c>
      <c r="AB13" s="418">
        <v>0</v>
      </c>
      <c r="AC13" s="180">
        <v>19.97</v>
      </c>
      <c r="AD13" s="414">
        <v>20.51</v>
      </c>
      <c r="AE13" s="176">
        <v>0</v>
      </c>
      <c r="AF13" s="176">
        <v>0</v>
      </c>
      <c r="AH13" s="176" t="s">
        <v>768</v>
      </c>
      <c r="AI13" s="176">
        <v>0</v>
      </c>
      <c r="AJ13" s="176">
        <v>0</v>
      </c>
      <c r="AK13" s="176">
        <v>0</v>
      </c>
      <c r="AL13" s="176">
        <v>0</v>
      </c>
      <c r="AN13" s="417"/>
      <c r="AO13" s="164">
        <v>20.97</v>
      </c>
      <c r="AP13" s="416">
        <v>21.51</v>
      </c>
      <c r="AQ13" s="176">
        <v>0</v>
      </c>
      <c r="AR13" s="176">
        <v>0</v>
      </c>
      <c r="AT13" s="176" t="s">
        <v>768</v>
      </c>
      <c r="AU13" s="176">
        <v>0</v>
      </c>
      <c r="AV13" s="176">
        <v>0</v>
      </c>
      <c r="AW13" s="176">
        <v>0</v>
      </c>
      <c r="AX13" s="176">
        <v>0</v>
      </c>
    </row>
    <row r="14" spans="1:50" s="29" customFormat="1" ht="17.25" x14ac:dyDescent="0.25">
      <c r="A14"/>
      <c r="B14" s="140" t="s">
        <v>606</v>
      </c>
      <c r="C14" s="417">
        <v>-2</v>
      </c>
      <c r="D14" s="178">
        <v>0</v>
      </c>
      <c r="E14" s="178">
        <v>0</v>
      </c>
      <c r="F14" s="178">
        <v>0</v>
      </c>
      <c r="G14" s="141">
        <v>0</v>
      </c>
      <c r="H14" s="30"/>
      <c r="I14" s="141" t="s">
        <v>768</v>
      </c>
      <c r="J14" s="141">
        <v>0</v>
      </c>
      <c r="K14" s="141">
        <v>0</v>
      </c>
      <c r="L14" s="141">
        <v>0</v>
      </c>
      <c r="M14" s="141">
        <v>0</v>
      </c>
      <c r="O14" s="417"/>
      <c r="P14" s="273">
        <v>0</v>
      </c>
      <c r="Q14" s="273">
        <v>0</v>
      </c>
      <c r="R14" s="273">
        <v>0</v>
      </c>
      <c r="S14" s="141">
        <v>0</v>
      </c>
      <c r="U14" s="141" t="s">
        <v>768</v>
      </c>
      <c r="V14" s="141">
        <v>0</v>
      </c>
      <c r="W14" s="141">
        <v>0</v>
      </c>
      <c r="X14" s="141">
        <v>0</v>
      </c>
      <c r="Y14" s="145">
        <v>0</v>
      </c>
      <c r="Z14" s="148"/>
      <c r="AA14" s="143">
        <v>16.47</v>
      </c>
      <c r="AB14" s="418">
        <v>0</v>
      </c>
      <c r="AC14" s="274">
        <v>18.47</v>
      </c>
      <c r="AD14" s="414">
        <v>19.02</v>
      </c>
      <c r="AE14" s="176">
        <v>0</v>
      </c>
      <c r="AF14" s="176">
        <v>0</v>
      </c>
      <c r="AH14" s="176" t="s">
        <v>768</v>
      </c>
      <c r="AI14" s="176">
        <v>0</v>
      </c>
      <c r="AJ14" s="176">
        <v>0</v>
      </c>
      <c r="AK14" s="176">
        <v>0</v>
      </c>
      <c r="AL14" s="176">
        <v>0</v>
      </c>
      <c r="AN14" s="417"/>
      <c r="AO14" s="275">
        <v>19.47</v>
      </c>
      <c r="AP14" s="416">
        <v>20.02</v>
      </c>
      <c r="AQ14" s="191">
        <v>0</v>
      </c>
      <c r="AR14" s="176">
        <v>0</v>
      </c>
      <c r="AT14" s="176" t="s">
        <v>768</v>
      </c>
      <c r="AU14" s="176">
        <v>0</v>
      </c>
      <c r="AV14" s="176">
        <v>0</v>
      </c>
      <c r="AW14" s="176">
        <v>0</v>
      </c>
      <c r="AX14" s="176">
        <v>0</v>
      </c>
    </row>
    <row r="15" spans="1:50" s="29" customFormat="1" ht="17.25" x14ac:dyDescent="0.25">
      <c r="A15"/>
      <c r="B15" s="140" t="s">
        <v>1121</v>
      </c>
      <c r="C15" s="417">
        <v>-2</v>
      </c>
      <c r="D15" s="178">
        <v>0</v>
      </c>
      <c r="E15" s="178">
        <v>0</v>
      </c>
      <c r="F15" s="178">
        <v>0</v>
      </c>
      <c r="G15" s="141">
        <v>0</v>
      </c>
      <c r="H15" s="30"/>
      <c r="I15" s="141" t="s">
        <v>768</v>
      </c>
      <c r="J15" s="141">
        <v>0</v>
      </c>
      <c r="K15" s="141">
        <v>0</v>
      </c>
      <c r="L15" s="141">
        <v>0</v>
      </c>
      <c r="M15" s="141">
        <v>0</v>
      </c>
      <c r="O15" s="417"/>
      <c r="P15" s="273">
        <v>0</v>
      </c>
      <c r="Q15" s="273">
        <v>0</v>
      </c>
      <c r="R15" s="273">
        <v>0</v>
      </c>
      <c r="S15" s="141">
        <v>0</v>
      </c>
      <c r="U15" s="141" t="s">
        <v>768</v>
      </c>
      <c r="V15" s="141">
        <v>0</v>
      </c>
      <c r="W15" s="141">
        <v>0</v>
      </c>
      <c r="X15" s="141">
        <v>0</v>
      </c>
      <c r="Y15" s="145">
        <v>0</v>
      </c>
      <c r="Z15" s="148"/>
      <c r="AA15" s="141">
        <v>0</v>
      </c>
      <c r="AB15" s="418">
        <v>0</v>
      </c>
      <c r="AC15" s="176">
        <v>0</v>
      </c>
      <c r="AD15" s="419">
        <v>18.829999999999998</v>
      </c>
      <c r="AE15" s="176">
        <v>0</v>
      </c>
      <c r="AF15" s="176">
        <v>0</v>
      </c>
      <c r="AH15" s="176" t="s">
        <v>768</v>
      </c>
      <c r="AI15" s="176">
        <v>0</v>
      </c>
      <c r="AJ15" s="176">
        <v>0</v>
      </c>
      <c r="AK15" s="176">
        <v>0</v>
      </c>
      <c r="AL15" s="176">
        <v>0</v>
      </c>
      <c r="AN15" s="417"/>
      <c r="AO15" s="191">
        <v>0</v>
      </c>
      <c r="AP15" s="416">
        <v>19.829999999999998</v>
      </c>
      <c r="AQ15" s="176">
        <v>0</v>
      </c>
      <c r="AR15" s="176">
        <v>0</v>
      </c>
      <c r="AT15" s="176" t="s">
        <v>768</v>
      </c>
      <c r="AU15" s="176">
        <v>0</v>
      </c>
      <c r="AV15" s="176">
        <v>0</v>
      </c>
      <c r="AW15" s="176">
        <v>0</v>
      </c>
      <c r="AX15" s="176">
        <v>0</v>
      </c>
    </row>
    <row r="16" spans="1:50" s="29" customFormat="1" ht="17.25" x14ac:dyDescent="0.25">
      <c r="A16"/>
      <c r="B16" s="140" t="s">
        <v>1122</v>
      </c>
      <c r="C16" s="417">
        <v>-2</v>
      </c>
      <c r="D16" s="178">
        <v>0</v>
      </c>
      <c r="E16" s="178">
        <v>0</v>
      </c>
      <c r="F16" s="178">
        <v>0</v>
      </c>
      <c r="G16" s="141">
        <v>0</v>
      </c>
      <c r="H16" s="30"/>
      <c r="I16" s="141" t="s">
        <v>768</v>
      </c>
      <c r="J16" s="141">
        <v>0</v>
      </c>
      <c r="K16" s="141">
        <v>0</v>
      </c>
      <c r="L16" s="141">
        <v>0</v>
      </c>
      <c r="M16" s="141">
        <v>0</v>
      </c>
      <c r="O16" s="417"/>
      <c r="P16" s="273">
        <v>0</v>
      </c>
      <c r="Q16" s="273">
        <v>0</v>
      </c>
      <c r="R16" s="273">
        <v>0</v>
      </c>
      <c r="S16" s="141">
        <v>0</v>
      </c>
      <c r="U16" s="141" t="s">
        <v>768</v>
      </c>
      <c r="V16" s="141">
        <v>0</v>
      </c>
      <c r="W16" s="141">
        <v>0</v>
      </c>
      <c r="X16" s="141">
        <v>0</v>
      </c>
      <c r="Y16" s="145">
        <v>0</v>
      </c>
      <c r="Z16" s="148"/>
      <c r="AA16" s="176">
        <v>0</v>
      </c>
      <c r="AB16" s="418">
        <v>0</v>
      </c>
      <c r="AC16" s="176">
        <v>0</v>
      </c>
      <c r="AD16" s="176">
        <v>0</v>
      </c>
      <c r="AE16" s="176">
        <v>0</v>
      </c>
      <c r="AF16" s="176">
        <v>0</v>
      </c>
      <c r="AH16" s="176" t="s">
        <v>768</v>
      </c>
      <c r="AI16" s="176">
        <v>0</v>
      </c>
      <c r="AJ16" s="176">
        <v>0</v>
      </c>
      <c r="AK16" s="176">
        <v>0</v>
      </c>
      <c r="AL16" s="176">
        <v>0</v>
      </c>
      <c r="AN16" s="417"/>
      <c r="AO16" s="176">
        <v>0</v>
      </c>
      <c r="AP16" s="176">
        <v>0</v>
      </c>
      <c r="AQ16" s="176">
        <v>0</v>
      </c>
      <c r="AR16" s="176">
        <v>0</v>
      </c>
      <c r="AT16" s="176" t="s">
        <v>768</v>
      </c>
      <c r="AU16" s="176">
        <v>0</v>
      </c>
      <c r="AV16" s="176">
        <v>0</v>
      </c>
      <c r="AW16" s="176">
        <v>0</v>
      </c>
      <c r="AX16" s="176">
        <v>0</v>
      </c>
    </row>
    <row r="17" spans="1:50" s="29" customFormat="1" ht="17.25" x14ac:dyDescent="0.25">
      <c r="A17"/>
      <c r="B17" s="140" t="s">
        <v>1123</v>
      </c>
      <c r="C17" s="417">
        <v>-2</v>
      </c>
      <c r="D17" s="178">
        <v>0</v>
      </c>
      <c r="E17" s="178">
        <v>0</v>
      </c>
      <c r="F17" s="178">
        <v>0</v>
      </c>
      <c r="G17" s="141">
        <v>0</v>
      </c>
      <c r="H17" s="30"/>
      <c r="I17" s="141" t="s">
        <v>768</v>
      </c>
      <c r="J17" s="141">
        <v>0</v>
      </c>
      <c r="K17" s="141">
        <v>0</v>
      </c>
      <c r="L17" s="141">
        <v>0</v>
      </c>
      <c r="M17" s="141">
        <v>0</v>
      </c>
      <c r="O17" s="417"/>
      <c r="P17" s="273">
        <v>0</v>
      </c>
      <c r="Q17" s="273">
        <v>0</v>
      </c>
      <c r="R17" s="273">
        <v>0</v>
      </c>
      <c r="S17" s="141">
        <v>0</v>
      </c>
      <c r="U17" s="141" t="s">
        <v>768</v>
      </c>
      <c r="V17" s="141">
        <v>0</v>
      </c>
      <c r="W17" s="141">
        <v>0</v>
      </c>
      <c r="X17" s="141">
        <v>0</v>
      </c>
      <c r="Y17" s="145">
        <v>0</v>
      </c>
      <c r="Z17" s="148"/>
      <c r="AA17" s="176">
        <v>0</v>
      </c>
      <c r="AB17" s="420">
        <v>0</v>
      </c>
      <c r="AC17" s="176">
        <v>0</v>
      </c>
      <c r="AD17" s="176">
        <v>0</v>
      </c>
      <c r="AE17" s="176">
        <v>0</v>
      </c>
      <c r="AF17" s="176">
        <v>0</v>
      </c>
      <c r="AH17" s="176" t="s">
        <v>768</v>
      </c>
      <c r="AI17" s="176">
        <v>0</v>
      </c>
      <c r="AJ17" s="176">
        <v>0</v>
      </c>
      <c r="AK17" s="176">
        <v>0</v>
      </c>
      <c r="AL17" s="176">
        <v>0</v>
      </c>
      <c r="AN17" s="417"/>
      <c r="AO17" s="176">
        <v>0</v>
      </c>
      <c r="AP17" s="176">
        <v>0</v>
      </c>
      <c r="AQ17" s="176">
        <v>0</v>
      </c>
      <c r="AR17" s="176">
        <v>0</v>
      </c>
      <c r="AT17" s="176" t="s">
        <v>768</v>
      </c>
      <c r="AU17" s="176">
        <v>0</v>
      </c>
      <c r="AV17" s="176">
        <v>0</v>
      </c>
      <c r="AW17" s="176">
        <v>0</v>
      </c>
      <c r="AX17" s="176">
        <v>0</v>
      </c>
    </row>
    <row r="18" spans="1:50" s="29" customFormat="1" ht="17.25" x14ac:dyDescent="0.25">
      <c r="A18"/>
      <c r="B18" s="140" t="s">
        <v>1124</v>
      </c>
      <c r="C18" s="417">
        <v>-2</v>
      </c>
      <c r="D18" s="178">
        <v>0</v>
      </c>
      <c r="E18" s="178">
        <v>0</v>
      </c>
      <c r="F18" s="178">
        <v>0</v>
      </c>
      <c r="G18" s="141">
        <v>0</v>
      </c>
      <c r="H18" s="30"/>
      <c r="I18" s="141" t="s">
        <v>768</v>
      </c>
      <c r="J18" s="141">
        <v>0</v>
      </c>
      <c r="K18" s="141">
        <v>0</v>
      </c>
      <c r="L18" s="141">
        <v>0</v>
      </c>
      <c r="M18" s="141">
        <v>0</v>
      </c>
      <c r="O18" s="417"/>
      <c r="P18" s="273">
        <v>0</v>
      </c>
      <c r="Q18" s="273">
        <v>0</v>
      </c>
      <c r="R18" s="273">
        <v>0</v>
      </c>
      <c r="S18" s="141">
        <v>0</v>
      </c>
      <c r="U18" s="141" t="s">
        <v>768</v>
      </c>
      <c r="V18" s="141">
        <v>0</v>
      </c>
      <c r="W18" s="141">
        <v>0</v>
      </c>
      <c r="X18" s="141">
        <v>0</v>
      </c>
      <c r="Y18" s="145">
        <v>0</v>
      </c>
      <c r="Z18" s="148"/>
      <c r="AA18" s="176">
        <v>0</v>
      </c>
      <c r="AB18" s="418">
        <v>0</v>
      </c>
      <c r="AC18" s="176">
        <v>0</v>
      </c>
      <c r="AD18" s="176">
        <v>0</v>
      </c>
      <c r="AE18" s="176">
        <v>0</v>
      </c>
      <c r="AF18" s="176">
        <v>0</v>
      </c>
      <c r="AH18" s="176" t="s">
        <v>768</v>
      </c>
      <c r="AI18" s="176">
        <v>0</v>
      </c>
      <c r="AJ18" s="176">
        <v>0</v>
      </c>
      <c r="AK18" s="176">
        <v>0</v>
      </c>
      <c r="AL18" s="176">
        <v>0</v>
      </c>
      <c r="AN18" s="417"/>
      <c r="AO18" s="176">
        <v>0</v>
      </c>
      <c r="AP18" s="176">
        <v>0</v>
      </c>
      <c r="AQ18" s="176">
        <v>0</v>
      </c>
      <c r="AR18" s="176">
        <v>0</v>
      </c>
      <c r="AT18" s="176" t="s">
        <v>768</v>
      </c>
      <c r="AU18" s="176">
        <v>0</v>
      </c>
      <c r="AV18" s="176">
        <v>0</v>
      </c>
      <c r="AW18" s="176">
        <v>0</v>
      </c>
      <c r="AX18" s="176">
        <v>0</v>
      </c>
    </row>
    <row r="19" spans="1:50" s="29" customFormat="1" ht="17.25" x14ac:dyDescent="0.25">
      <c r="A19"/>
      <c r="B19" s="140" t="s">
        <v>1125</v>
      </c>
      <c r="C19" s="417">
        <v>-2</v>
      </c>
      <c r="D19" s="178">
        <v>0</v>
      </c>
      <c r="E19" s="178">
        <v>0</v>
      </c>
      <c r="F19" s="178">
        <v>0</v>
      </c>
      <c r="G19" s="141">
        <v>0</v>
      </c>
      <c r="H19" s="30"/>
      <c r="I19" s="141" t="s">
        <v>768</v>
      </c>
      <c r="J19" s="141">
        <v>0</v>
      </c>
      <c r="K19" s="141">
        <v>0</v>
      </c>
      <c r="L19" s="141">
        <v>0</v>
      </c>
      <c r="M19" s="141">
        <v>0</v>
      </c>
      <c r="O19" s="417"/>
      <c r="P19" s="273">
        <v>0</v>
      </c>
      <c r="Q19" s="273">
        <v>0</v>
      </c>
      <c r="R19" s="273">
        <v>0</v>
      </c>
      <c r="S19" s="141">
        <v>0</v>
      </c>
      <c r="U19" s="141" t="s">
        <v>768</v>
      </c>
      <c r="V19" s="141">
        <v>0</v>
      </c>
      <c r="W19" s="141">
        <v>0</v>
      </c>
      <c r="X19" s="141">
        <v>0</v>
      </c>
      <c r="Y19" s="145">
        <v>0</v>
      </c>
      <c r="Z19" s="148"/>
      <c r="AA19" s="176">
        <v>0</v>
      </c>
      <c r="AB19" s="418">
        <v>0</v>
      </c>
      <c r="AC19" s="176">
        <v>0</v>
      </c>
      <c r="AD19" s="176">
        <v>0</v>
      </c>
      <c r="AE19" s="176">
        <v>0</v>
      </c>
      <c r="AF19" s="176">
        <v>0</v>
      </c>
      <c r="AH19" s="176" t="s">
        <v>768</v>
      </c>
      <c r="AI19" s="176">
        <v>0</v>
      </c>
      <c r="AJ19" s="176">
        <v>0</v>
      </c>
      <c r="AK19" s="176">
        <v>0</v>
      </c>
      <c r="AL19" s="176">
        <v>0</v>
      </c>
      <c r="AN19" s="417"/>
      <c r="AO19" s="176">
        <v>0</v>
      </c>
      <c r="AP19" s="176">
        <v>0</v>
      </c>
      <c r="AQ19" s="176">
        <v>0</v>
      </c>
      <c r="AR19" s="176">
        <v>0</v>
      </c>
      <c r="AT19" s="176" t="s">
        <v>768</v>
      </c>
      <c r="AU19" s="176">
        <v>0</v>
      </c>
      <c r="AV19" s="176">
        <v>0</v>
      </c>
      <c r="AW19" s="176">
        <v>0</v>
      </c>
      <c r="AX19" s="176">
        <v>0</v>
      </c>
    </row>
    <row r="20" spans="1:50" s="29" customFormat="1" ht="17.25" x14ac:dyDescent="0.25">
      <c r="A20"/>
      <c r="B20" s="140" t="s">
        <v>1126</v>
      </c>
      <c r="C20" s="417">
        <v>-2</v>
      </c>
      <c r="D20" s="178">
        <v>0</v>
      </c>
      <c r="E20" s="178">
        <v>0</v>
      </c>
      <c r="F20" s="178">
        <v>0</v>
      </c>
      <c r="G20" s="141">
        <v>0</v>
      </c>
      <c r="H20" s="30"/>
      <c r="I20" s="141" t="s">
        <v>768</v>
      </c>
      <c r="J20" s="141">
        <v>0</v>
      </c>
      <c r="K20" s="141">
        <v>0</v>
      </c>
      <c r="L20" s="141">
        <v>0</v>
      </c>
      <c r="M20" s="141">
        <v>0</v>
      </c>
      <c r="O20" s="417"/>
      <c r="P20" s="273">
        <v>0</v>
      </c>
      <c r="Q20" s="273">
        <v>0</v>
      </c>
      <c r="R20" s="273">
        <v>0</v>
      </c>
      <c r="S20" s="141">
        <v>0</v>
      </c>
      <c r="U20" s="141" t="s">
        <v>768</v>
      </c>
      <c r="V20" s="141">
        <v>0</v>
      </c>
      <c r="W20" s="141">
        <v>0</v>
      </c>
      <c r="X20" s="141">
        <v>0</v>
      </c>
      <c r="Y20" s="145">
        <v>0</v>
      </c>
      <c r="Z20" s="148"/>
      <c r="AA20" s="176">
        <v>0</v>
      </c>
      <c r="AB20" s="418">
        <v>0</v>
      </c>
      <c r="AC20" s="176">
        <v>0</v>
      </c>
      <c r="AD20" s="176">
        <v>0</v>
      </c>
      <c r="AE20" s="176">
        <v>0</v>
      </c>
      <c r="AF20" s="176">
        <v>0</v>
      </c>
      <c r="AH20" s="176" t="s">
        <v>768</v>
      </c>
      <c r="AI20" s="176">
        <v>0</v>
      </c>
      <c r="AJ20" s="176">
        <v>0</v>
      </c>
      <c r="AK20" s="176">
        <v>0</v>
      </c>
      <c r="AL20" s="176">
        <v>0</v>
      </c>
      <c r="AN20" s="417"/>
      <c r="AO20" s="176">
        <v>0</v>
      </c>
      <c r="AP20" s="176">
        <v>0</v>
      </c>
      <c r="AQ20" s="176">
        <v>0</v>
      </c>
      <c r="AR20" s="176">
        <v>0</v>
      </c>
      <c r="AT20" s="176" t="s">
        <v>768</v>
      </c>
      <c r="AU20" s="176">
        <v>0</v>
      </c>
      <c r="AV20" s="176">
        <v>0</v>
      </c>
      <c r="AW20" s="176">
        <v>0</v>
      </c>
      <c r="AX20" s="176">
        <v>0</v>
      </c>
    </row>
    <row r="21" spans="1:50" x14ac:dyDescent="0.25">
      <c r="B21" s="31"/>
      <c r="C21" s="31"/>
      <c r="D21" s="421"/>
      <c r="E21" s="421"/>
      <c r="F21" s="422"/>
      <c r="G21" s="422"/>
      <c r="J21" s="32"/>
      <c r="K21" s="32"/>
      <c r="L21" s="32"/>
      <c r="M21" s="32"/>
      <c r="P21" s="32"/>
      <c r="Q21" s="32"/>
      <c r="R21" s="32"/>
      <c r="S21" s="32"/>
      <c r="V21" s="32"/>
      <c r="W21" s="32"/>
      <c r="X21" s="32"/>
      <c r="Y21" s="32"/>
      <c r="Z21" s="148"/>
      <c r="AC21" s="32"/>
      <c r="AD21" s="32"/>
      <c r="AE21" s="32"/>
      <c r="AF21" s="32"/>
      <c r="AI21" s="32"/>
      <c r="AJ21" s="32"/>
      <c r="AK21" s="32"/>
      <c r="AL21" s="32"/>
      <c r="AO21" s="32"/>
      <c r="AP21" s="32"/>
      <c r="AU21" s="32"/>
      <c r="AV21" s="32"/>
    </row>
    <row r="22" spans="1:50" ht="15.75" x14ac:dyDescent="0.25">
      <c r="B22" s="27" t="s">
        <v>803</v>
      </c>
      <c r="C22" s="27"/>
      <c r="I22" s="515" t="s">
        <v>802</v>
      </c>
      <c r="J22" s="515"/>
      <c r="K22" s="515"/>
      <c r="L22" s="515"/>
      <c r="M22" s="515"/>
      <c r="O22" s="518" t="s">
        <v>801</v>
      </c>
      <c r="P22" s="518"/>
      <c r="Q22" s="518"/>
      <c r="R22" s="518"/>
      <c r="S22" s="518"/>
      <c r="U22" s="515" t="s">
        <v>800</v>
      </c>
      <c r="V22" s="515"/>
      <c r="W22" s="515"/>
      <c r="X22" s="515"/>
      <c r="Y22" s="516"/>
      <c r="Z22" s="148"/>
      <c r="AA22" s="522" t="s">
        <v>1134</v>
      </c>
      <c r="AB22" s="518"/>
      <c r="AC22" s="518"/>
      <c r="AD22" s="518"/>
      <c r="AE22" s="518"/>
      <c r="AF22" s="518"/>
      <c r="AH22" s="515" t="s">
        <v>799</v>
      </c>
      <c r="AI22" s="515"/>
      <c r="AJ22" s="515"/>
      <c r="AK22" s="515"/>
      <c r="AL22" s="515"/>
      <c r="AN22" s="518" t="s">
        <v>1135</v>
      </c>
      <c r="AO22" s="518"/>
      <c r="AP22" s="518"/>
      <c r="AQ22" s="518"/>
      <c r="AR22" s="518"/>
      <c r="AT22" s="515" t="s">
        <v>798</v>
      </c>
      <c r="AU22" s="515"/>
      <c r="AV22" s="515"/>
      <c r="AW22" s="515"/>
      <c r="AX22" s="515"/>
    </row>
    <row r="23" spans="1:50" ht="30" x14ac:dyDescent="0.25">
      <c r="B23" s="28" t="s">
        <v>22</v>
      </c>
      <c r="C23" s="408" t="s">
        <v>1117</v>
      </c>
      <c r="D23" s="160" t="s">
        <v>955</v>
      </c>
      <c r="E23" s="269" t="s">
        <v>1118</v>
      </c>
      <c r="F23" s="269" t="s">
        <v>458</v>
      </c>
      <c r="G23" s="269" t="s">
        <v>1119</v>
      </c>
      <c r="I23" s="408" t="s">
        <v>1117</v>
      </c>
      <c r="J23" s="160" t="s">
        <v>955</v>
      </c>
      <c r="K23" s="269" t="s">
        <v>1118</v>
      </c>
      <c r="L23" s="269" t="s">
        <v>458</v>
      </c>
      <c r="M23" s="269" t="s">
        <v>1119</v>
      </c>
      <c r="O23" s="408" t="s">
        <v>1117</v>
      </c>
      <c r="P23" s="160" t="s">
        <v>955</v>
      </c>
      <c r="Q23" s="269" t="s">
        <v>1118</v>
      </c>
      <c r="R23" s="269" t="s">
        <v>458</v>
      </c>
      <c r="S23" s="269" t="s">
        <v>1119</v>
      </c>
      <c r="U23" s="408" t="s">
        <v>1117</v>
      </c>
      <c r="V23" s="160" t="s">
        <v>955</v>
      </c>
      <c r="W23" s="269" t="s">
        <v>1118</v>
      </c>
      <c r="X23" s="269" t="s">
        <v>458</v>
      </c>
      <c r="Y23" s="269" t="s">
        <v>1119</v>
      </c>
      <c r="Z23" s="148"/>
      <c r="AA23" s="269" t="s">
        <v>771</v>
      </c>
      <c r="AB23" s="408" t="s">
        <v>1117</v>
      </c>
      <c r="AC23" s="160" t="s">
        <v>955</v>
      </c>
      <c r="AD23" s="269" t="s">
        <v>1118</v>
      </c>
      <c r="AE23" s="269" t="s">
        <v>458</v>
      </c>
      <c r="AF23" s="269" t="s">
        <v>1119</v>
      </c>
      <c r="AH23" s="408" t="s">
        <v>1117</v>
      </c>
      <c r="AI23" s="160" t="s">
        <v>955</v>
      </c>
      <c r="AJ23" s="269" t="s">
        <v>1118</v>
      </c>
      <c r="AK23" s="269" t="s">
        <v>458</v>
      </c>
      <c r="AL23" s="269" t="s">
        <v>1119</v>
      </c>
      <c r="AN23" s="408" t="s">
        <v>1117</v>
      </c>
      <c r="AO23" s="160" t="s">
        <v>955</v>
      </c>
      <c r="AP23" s="269" t="s">
        <v>1118</v>
      </c>
      <c r="AQ23" s="269" t="s">
        <v>458</v>
      </c>
      <c r="AR23" s="269" t="s">
        <v>1119</v>
      </c>
      <c r="AT23" s="408" t="s">
        <v>1117</v>
      </c>
      <c r="AU23" s="160" t="s">
        <v>955</v>
      </c>
      <c r="AV23" s="269" t="s">
        <v>1118</v>
      </c>
      <c r="AW23" s="269" t="s">
        <v>458</v>
      </c>
      <c r="AX23" s="269" t="s">
        <v>1119</v>
      </c>
    </row>
    <row r="24" spans="1:50" ht="17.25" x14ac:dyDescent="0.25">
      <c r="B24" s="140" t="s">
        <v>598</v>
      </c>
      <c r="C24" s="141" t="s">
        <v>768</v>
      </c>
      <c r="D24" s="190">
        <v>104.88</v>
      </c>
      <c r="E24" s="414">
        <v>108.03</v>
      </c>
      <c r="F24" s="183">
        <v>85.72</v>
      </c>
      <c r="G24" s="189">
        <v>104.88</v>
      </c>
      <c r="I24" s="141" t="s">
        <v>768</v>
      </c>
      <c r="J24" s="164">
        <v>105.13</v>
      </c>
      <c r="K24" s="416">
        <v>108.28</v>
      </c>
      <c r="L24" s="183">
        <v>85.97</v>
      </c>
      <c r="M24" s="188">
        <v>105.13</v>
      </c>
      <c r="N24" s="277"/>
      <c r="O24" s="141" t="s">
        <v>768</v>
      </c>
      <c r="P24" s="275">
        <v>105.88</v>
      </c>
      <c r="Q24" s="419">
        <v>109.03</v>
      </c>
      <c r="R24" s="183">
        <v>86.72</v>
      </c>
      <c r="S24" s="90">
        <v>105.88</v>
      </c>
      <c r="T24" s="277"/>
      <c r="U24" s="141" t="s">
        <v>768</v>
      </c>
      <c r="V24" s="164">
        <v>106.13</v>
      </c>
      <c r="W24" s="416">
        <v>109.28</v>
      </c>
      <c r="X24" s="183">
        <v>86.97</v>
      </c>
      <c r="Y24" s="187">
        <v>106.13</v>
      </c>
      <c r="Z24" s="186"/>
      <c r="AA24" s="185">
        <v>0</v>
      </c>
      <c r="AB24" s="141">
        <v>0</v>
      </c>
      <c r="AC24" s="180">
        <v>106.88</v>
      </c>
      <c r="AD24" s="423">
        <v>110.03</v>
      </c>
      <c r="AE24" s="182">
        <v>92.47</v>
      </c>
      <c r="AF24" s="90">
        <v>111.63</v>
      </c>
      <c r="AG24" s="277"/>
      <c r="AH24" s="141" t="s">
        <v>768</v>
      </c>
      <c r="AI24" s="164">
        <v>107.13</v>
      </c>
      <c r="AJ24" s="416">
        <v>110.28</v>
      </c>
      <c r="AK24" s="182">
        <v>92.72</v>
      </c>
      <c r="AL24" s="90">
        <v>111.88</v>
      </c>
      <c r="AM24" s="277"/>
      <c r="AN24" s="141" t="s">
        <v>768</v>
      </c>
      <c r="AO24" s="164">
        <v>107.88</v>
      </c>
      <c r="AP24" s="416">
        <v>111.03</v>
      </c>
      <c r="AQ24" s="182">
        <v>93.47</v>
      </c>
      <c r="AR24" s="184">
        <v>112.63</v>
      </c>
      <c r="AS24" s="277"/>
      <c r="AT24" s="141" t="s">
        <v>768</v>
      </c>
      <c r="AU24" s="164">
        <v>108.13</v>
      </c>
      <c r="AV24" s="416">
        <v>111.28</v>
      </c>
      <c r="AW24" s="182">
        <v>93.72</v>
      </c>
      <c r="AX24" s="90">
        <v>112.88</v>
      </c>
    </row>
    <row r="25" spans="1:50" s="29" customFormat="1" ht="17.25" x14ac:dyDescent="0.25">
      <c r="A25"/>
      <c r="B25" s="140" t="s">
        <v>599</v>
      </c>
      <c r="C25" s="141" t="s">
        <v>768</v>
      </c>
      <c r="D25" s="190">
        <v>52.44</v>
      </c>
      <c r="E25" s="414">
        <v>54.01</v>
      </c>
      <c r="F25" s="183">
        <v>43.07</v>
      </c>
      <c r="G25" s="90">
        <v>52.44</v>
      </c>
      <c r="H25" s="278"/>
      <c r="I25" s="141" t="s">
        <v>768</v>
      </c>
      <c r="J25" s="164">
        <v>52.69</v>
      </c>
      <c r="K25" s="416">
        <v>54.26</v>
      </c>
      <c r="L25" s="183">
        <v>43.32</v>
      </c>
      <c r="M25" s="90">
        <v>52.69</v>
      </c>
      <c r="N25" s="179"/>
      <c r="O25" s="141" t="s">
        <v>768</v>
      </c>
      <c r="P25" s="164">
        <v>53.44</v>
      </c>
      <c r="Q25" s="419">
        <v>55.01</v>
      </c>
      <c r="R25" s="183">
        <v>44.07</v>
      </c>
      <c r="S25" s="90">
        <v>53.44</v>
      </c>
      <c r="T25" s="179"/>
      <c r="U25" s="141" t="s">
        <v>768</v>
      </c>
      <c r="V25" s="164">
        <v>53.69</v>
      </c>
      <c r="W25" s="416">
        <v>55.26</v>
      </c>
      <c r="X25" s="183">
        <v>44.32</v>
      </c>
      <c r="Y25" s="152">
        <v>53.69</v>
      </c>
      <c r="Z25" s="181"/>
      <c r="AA25" s="143">
        <v>52.44</v>
      </c>
      <c r="AB25" s="141">
        <v>0</v>
      </c>
      <c r="AC25" s="180">
        <v>54.44</v>
      </c>
      <c r="AD25" s="423">
        <v>56.01</v>
      </c>
      <c r="AE25" s="182">
        <v>49.82</v>
      </c>
      <c r="AF25" s="90">
        <v>59.19</v>
      </c>
      <c r="AG25" s="179"/>
      <c r="AH25" s="141" t="s">
        <v>768</v>
      </c>
      <c r="AI25" s="164">
        <v>54.69</v>
      </c>
      <c r="AJ25" s="416">
        <v>56.26</v>
      </c>
      <c r="AK25" s="182">
        <v>50.07</v>
      </c>
      <c r="AL25" s="90">
        <v>59.44</v>
      </c>
      <c r="AM25" s="179"/>
      <c r="AN25" s="141" t="s">
        <v>768</v>
      </c>
      <c r="AO25" s="164">
        <v>55.44</v>
      </c>
      <c r="AP25" s="416">
        <v>57.01</v>
      </c>
      <c r="AQ25" s="182">
        <v>50.82</v>
      </c>
      <c r="AR25" s="90">
        <v>60.19</v>
      </c>
      <c r="AT25" s="141" t="s">
        <v>768</v>
      </c>
      <c r="AU25" s="164">
        <v>55.69</v>
      </c>
      <c r="AV25" s="416">
        <v>57.26</v>
      </c>
      <c r="AW25" s="182">
        <v>51.07</v>
      </c>
      <c r="AX25" s="90">
        <v>60.44</v>
      </c>
    </row>
    <row r="26" spans="1:50" s="29" customFormat="1" ht="17.25" x14ac:dyDescent="0.25">
      <c r="A26"/>
      <c r="B26" s="140" t="s">
        <v>600</v>
      </c>
      <c r="C26" s="417" t="s">
        <v>1133</v>
      </c>
      <c r="D26" s="190">
        <v>29.99</v>
      </c>
      <c r="E26" s="414">
        <v>30.89</v>
      </c>
      <c r="F26" s="183">
        <v>26.97</v>
      </c>
      <c r="G26" s="90">
        <v>29.99</v>
      </c>
      <c r="H26" s="279"/>
      <c r="I26" s="417" t="s">
        <v>768</v>
      </c>
      <c r="J26" s="164">
        <v>30.24</v>
      </c>
      <c r="K26" s="416">
        <v>31.14</v>
      </c>
      <c r="L26" s="183">
        <v>27.22</v>
      </c>
      <c r="M26" s="90">
        <v>30.24</v>
      </c>
      <c r="N26" s="280"/>
      <c r="O26" s="417"/>
      <c r="P26" s="164">
        <v>30.99</v>
      </c>
      <c r="Q26" s="419">
        <v>31.89</v>
      </c>
      <c r="R26" s="183">
        <v>27.97</v>
      </c>
      <c r="S26" s="90">
        <v>30.99</v>
      </c>
      <c r="T26" s="280"/>
      <c r="U26" s="417" t="s">
        <v>768</v>
      </c>
      <c r="V26" s="164">
        <v>31.24</v>
      </c>
      <c r="W26" s="416">
        <v>32.14</v>
      </c>
      <c r="X26" s="183">
        <v>28.22</v>
      </c>
      <c r="Y26" s="152">
        <v>31.24</v>
      </c>
      <c r="Z26" s="281"/>
      <c r="AA26" s="143">
        <v>29.99</v>
      </c>
      <c r="AB26" s="418">
        <v>0</v>
      </c>
      <c r="AC26" s="180">
        <v>31.99</v>
      </c>
      <c r="AD26" s="423">
        <v>32.89</v>
      </c>
      <c r="AE26" s="182">
        <v>33.72</v>
      </c>
      <c r="AF26" s="90">
        <v>36.74</v>
      </c>
      <c r="AG26" s="280"/>
      <c r="AH26" s="417" t="s">
        <v>768</v>
      </c>
      <c r="AI26" s="164">
        <v>32.24</v>
      </c>
      <c r="AJ26" s="416">
        <v>33.14</v>
      </c>
      <c r="AK26" s="182">
        <v>33.97</v>
      </c>
      <c r="AL26" s="90">
        <v>36.99</v>
      </c>
      <c r="AM26" s="280"/>
      <c r="AN26" s="417"/>
      <c r="AO26" s="164">
        <v>32.99</v>
      </c>
      <c r="AP26" s="416">
        <v>33.89</v>
      </c>
      <c r="AQ26" s="182">
        <v>34.72</v>
      </c>
      <c r="AR26" s="90">
        <v>37.74</v>
      </c>
      <c r="AT26" s="417" t="s">
        <v>768</v>
      </c>
      <c r="AU26" s="164">
        <v>33.24</v>
      </c>
      <c r="AV26" s="416">
        <v>34.14</v>
      </c>
      <c r="AW26" s="182">
        <v>34.97</v>
      </c>
      <c r="AX26" s="90">
        <v>37.99</v>
      </c>
    </row>
    <row r="27" spans="1:50" s="29" customFormat="1" ht="17.25" x14ac:dyDescent="0.25">
      <c r="A27"/>
      <c r="B27" s="140" t="s">
        <v>601</v>
      </c>
      <c r="C27" s="417" t="s">
        <v>1133</v>
      </c>
      <c r="D27" s="190">
        <v>24.33</v>
      </c>
      <c r="E27" s="414">
        <v>25.06</v>
      </c>
      <c r="F27" s="183">
        <v>20.39</v>
      </c>
      <c r="G27" s="90">
        <v>24.33</v>
      </c>
      <c r="H27" s="278"/>
      <c r="I27" s="417" t="s">
        <v>768</v>
      </c>
      <c r="J27" s="164">
        <v>24.58</v>
      </c>
      <c r="K27" s="416">
        <v>25.31</v>
      </c>
      <c r="L27" s="183">
        <v>20.64</v>
      </c>
      <c r="M27" s="90">
        <v>24.58</v>
      </c>
      <c r="N27" s="179"/>
      <c r="O27" s="417"/>
      <c r="P27" s="164">
        <v>25.33</v>
      </c>
      <c r="Q27" s="419">
        <v>26.06</v>
      </c>
      <c r="R27" s="183">
        <v>21.39</v>
      </c>
      <c r="S27" s="90">
        <v>25.33</v>
      </c>
      <c r="T27" s="179"/>
      <c r="U27" s="417" t="s">
        <v>768</v>
      </c>
      <c r="V27" s="164">
        <v>25.58</v>
      </c>
      <c r="W27" s="416">
        <v>26.31</v>
      </c>
      <c r="X27" s="183">
        <v>21.64</v>
      </c>
      <c r="Y27" s="152">
        <v>25.58</v>
      </c>
      <c r="Z27" s="181"/>
      <c r="AA27" s="143">
        <v>24.33</v>
      </c>
      <c r="AB27" s="418">
        <v>0</v>
      </c>
      <c r="AC27" s="180">
        <v>26.33</v>
      </c>
      <c r="AD27" s="423">
        <v>27.06</v>
      </c>
      <c r="AE27" s="182">
        <v>27.14</v>
      </c>
      <c r="AF27" s="90">
        <v>31.08</v>
      </c>
      <c r="AG27" s="179"/>
      <c r="AH27" s="417" t="s">
        <v>768</v>
      </c>
      <c r="AI27" s="164">
        <v>26.58</v>
      </c>
      <c r="AJ27" s="416">
        <v>27.31</v>
      </c>
      <c r="AK27" s="182">
        <v>27.39</v>
      </c>
      <c r="AL27" s="90">
        <v>31.33</v>
      </c>
      <c r="AM27" s="179"/>
      <c r="AN27" s="417"/>
      <c r="AO27" s="164">
        <v>27.33</v>
      </c>
      <c r="AP27" s="416">
        <v>28.06</v>
      </c>
      <c r="AQ27" s="182">
        <v>28.14</v>
      </c>
      <c r="AR27" s="90">
        <v>32.08</v>
      </c>
      <c r="AT27" s="417" t="s">
        <v>768</v>
      </c>
      <c r="AU27" s="164">
        <v>27.58</v>
      </c>
      <c r="AV27" s="416">
        <v>28.31</v>
      </c>
      <c r="AW27" s="182">
        <v>28.39</v>
      </c>
      <c r="AX27" s="90">
        <v>32.33</v>
      </c>
    </row>
    <row r="28" spans="1:50" s="29" customFormat="1" ht="17.25" x14ac:dyDescent="0.25">
      <c r="A28"/>
      <c r="B28" s="140" t="s">
        <v>602</v>
      </c>
      <c r="C28" s="417">
        <v>-2</v>
      </c>
      <c r="D28" s="190">
        <v>24.18</v>
      </c>
      <c r="E28" s="414">
        <v>24.91</v>
      </c>
      <c r="F28" s="183">
        <v>19.25</v>
      </c>
      <c r="G28" s="90">
        <v>24.18</v>
      </c>
      <c r="H28" s="278"/>
      <c r="I28" s="417" t="s">
        <v>768</v>
      </c>
      <c r="J28" s="164">
        <v>24.43</v>
      </c>
      <c r="K28" s="416">
        <v>25.16</v>
      </c>
      <c r="L28" s="183">
        <v>19.5</v>
      </c>
      <c r="M28" s="90">
        <v>24.43</v>
      </c>
      <c r="N28" s="179"/>
      <c r="O28" s="417"/>
      <c r="P28" s="164">
        <v>25.18</v>
      </c>
      <c r="Q28" s="419">
        <v>25.91</v>
      </c>
      <c r="R28" s="183">
        <v>20.25</v>
      </c>
      <c r="S28" s="90">
        <v>25.18</v>
      </c>
      <c r="T28" s="179"/>
      <c r="U28" s="417" t="s">
        <v>768</v>
      </c>
      <c r="V28" s="164">
        <v>25.43</v>
      </c>
      <c r="W28" s="416">
        <v>26.16</v>
      </c>
      <c r="X28" s="183">
        <v>20.5</v>
      </c>
      <c r="Y28" s="152">
        <v>25.43</v>
      </c>
      <c r="Z28" s="181"/>
      <c r="AA28" s="143">
        <v>24.18</v>
      </c>
      <c r="AB28" s="418">
        <v>0</v>
      </c>
      <c r="AC28" s="180">
        <v>26.18</v>
      </c>
      <c r="AD28" s="423">
        <v>26.91</v>
      </c>
      <c r="AE28" s="182">
        <v>26</v>
      </c>
      <c r="AF28" s="90">
        <v>30.93</v>
      </c>
      <c r="AG28" s="179"/>
      <c r="AH28" s="417" t="s">
        <v>768</v>
      </c>
      <c r="AI28" s="164">
        <v>26.43</v>
      </c>
      <c r="AJ28" s="416">
        <v>27.16</v>
      </c>
      <c r="AK28" s="182">
        <v>26.25</v>
      </c>
      <c r="AL28" s="90">
        <v>31.18</v>
      </c>
      <c r="AM28" s="179"/>
      <c r="AN28" s="417"/>
      <c r="AO28" s="164">
        <v>27.18</v>
      </c>
      <c r="AP28" s="416">
        <v>27.91</v>
      </c>
      <c r="AQ28" s="182">
        <v>27</v>
      </c>
      <c r="AR28" s="90">
        <v>31.93</v>
      </c>
      <c r="AT28" s="417" t="s">
        <v>768</v>
      </c>
      <c r="AU28" s="164">
        <v>27.43</v>
      </c>
      <c r="AV28" s="416">
        <v>28.16</v>
      </c>
      <c r="AW28" s="182">
        <v>27.25</v>
      </c>
      <c r="AX28" s="90">
        <v>32.18</v>
      </c>
    </row>
    <row r="29" spans="1:50" s="29" customFormat="1" ht="17.25" x14ac:dyDescent="0.25">
      <c r="A29"/>
      <c r="B29" s="140" t="s">
        <v>603</v>
      </c>
      <c r="C29" s="417">
        <v>-2</v>
      </c>
      <c r="D29" s="190">
        <v>22.82</v>
      </c>
      <c r="E29" s="414">
        <v>23.51</v>
      </c>
      <c r="F29" s="141">
        <v>0</v>
      </c>
      <c r="G29" s="141">
        <v>0</v>
      </c>
      <c r="H29" s="278"/>
      <c r="I29" s="417" t="s">
        <v>768</v>
      </c>
      <c r="J29" s="164">
        <v>23.07</v>
      </c>
      <c r="K29" s="416">
        <v>23.76</v>
      </c>
      <c r="L29" s="141">
        <v>0</v>
      </c>
      <c r="M29" s="141">
        <v>0</v>
      </c>
      <c r="N29" s="179"/>
      <c r="O29" s="417"/>
      <c r="P29" s="164">
        <v>23.82</v>
      </c>
      <c r="Q29" s="419">
        <v>24.51</v>
      </c>
      <c r="R29" s="141">
        <v>0</v>
      </c>
      <c r="S29" s="141">
        <v>0</v>
      </c>
      <c r="T29" s="179"/>
      <c r="U29" s="417" t="s">
        <v>768</v>
      </c>
      <c r="V29" s="164">
        <v>24.07</v>
      </c>
      <c r="W29" s="416">
        <v>24.76</v>
      </c>
      <c r="X29" s="141">
        <v>0</v>
      </c>
      <c r="Y29" s="145">
        <v>0</v>
      </c>
      <c r="Z29" s="181"/>
      <c r="AA29" s="143">
        <v>22.82</v>
      </c>
      <c r="AB29" s="418">
        <v>0</v>
      </c>
      <c r="AC29" s="180">
        <v>24.82</v>
      </c>
      <c r="AD29" s="423">
        <v>25.51</v>
      </c>
      <c r="AE29" s="176">
        <v>0</v>
      </c>
      <c r="AF29" s="176">
        <v>0</v>
      </c>
      <c r="AG29" s="179"/>
      <c r="AH29" s="417" t="s">
        <v>768</v>
      </c>
      <c r="AI29" s="164">
        <v>25.07</v>
      </c>
      <c r="AJ29" s="416">
        <v>25.76</v>
      </c>
      <c r="AK29" s="176">
        <v>0</v>
      </c>
      <c r="AL29" s="176">
        <v>0</v>
      </c>
      <c r="AM29" s="179"/>
      <c r="AN29" s="417"/>
      <c r="AO29" s="164">
        <v>25.82</v>
      </c>
      <c r="AP29" s="416">
        <v>26.51</v>
      </c>
      <c r="AQ29" s="176">
        <v>0</v>
      </c>
      <c r="AR29" s="176">
        <v>0</v>
      </c>
      <c r="AT29" s="417" t="s">
        <v>768</v>
      </c>
      <c r="AU29" s="164">
        <v>26.07</v>
      </c>
      <c r="AV29" s="416">
        <v>26.76</v>
      </c>
      <c r="AW29" s="176">
        <v>0</v>
      </c>
      <c r="AX29" s="176">
        <v>0</v>
      </c>
    </row>
    <row r="30" spans="1:50" s="29" customFormat="1" ht="17.25" x14ac:dyDescent="0.25">
      <c r="A30"/>
      <c r="B30" s="140" t="s">
        <v>604</v>
      </c>
      <c r="C30" s="417">
        <v>-2</v>
      </c>
      <c r="D30" s="190">
        <v>21.52</v>
      </c>
      <c r="E30" s="414">
        <v>22.16</v>
      </c>
      <c r="F30" s="141">
        <v>0</v>
      </c>
      <c r="G30" s="141">
        <v>0</v>
      </c>
      <c r="H30" s="278"/>
      <c r="I30" s="417" t="s">
        <v>768</v>
      </c>
      <c r="J30" s="164">
        <v>21.77</v>
      </c>
      <c r="K30" s="416">
        <v>22.41</v>
      </c>
      <c r="L30" s="141">
        <v>0</v>
      </c>
      <c r="M30" s="141">
        <v>0</v>
      </c>
      <c r="N30" s="179"/>
      <c r="O30" s="417"/>
      <c r="P30" s="164">
        <v>22.52</v>
      </c>
      <c r="Q30" s="419">
        <v>23.16</v>
      </c>
      <c r="R30" s="141">
        <v>0</v>
      </c>
      <c r="S30" s="141">
        <v>0</v>
      </c>
      <c r="T30" s="179"/>
      <c r="U30" s="417" t="s">
        <v>768</v>
      </c>
      <c r="V30" s="164">
        <v>22.77</v>
      </c>
      <c r="W30" s="416">
        <v>23.41</v>
      </c>
      <c r="X30" s="141">
        <v>0</v>
      </c>
      <c r="Y30" s="145">
        <v>0</v>
      </c>
      <c r="Z30" s="181"/>
      <c r="AA30" s="143">
        <v>21.52</v>
      </c>
      <c r="AB30" s="418">
        <v>0</v>
      </c>
      <c r="AC30" s="180">
        <v>23.52</v>
      </c>
      <c r="AD30" s="423">
        <v>24.16</v>
      </c>
      <c r="AE30" s="176">
        <v>0</v>
      </c>
      <c r="AF30" s="176">
        <v>0</v>
      </c>
      <c r="AG30" s="179"/>
      <c r="AH30" s="417" t="s">
        <v>768</v>
      </c>
      <c r="AI30" s="164">
        <v>23.77</v>
      </c>
      <c r="AJ30" s="416">
        <v>24.41</v>
      </c>
      <c r="AK30" s="176">
        <v>0</v>
      </c>
      <c r="AL30" s="176">
        <v>0</v>
      </c>
      <c r="AM30" s="179"/>
      <c r="AN30" s="417"/>
      <c r="AO30" s="164">
        <v>24.52</v>
      </c>
      <c r="AP30" s="416">
        <v>25.16</v>
      </c>
      <c r="AQ30" s="176">
        <v>0</v>
      </c>
      <c r="AR30" s="176">
        <v>0</v>
      </c>
      <c r="AT30" s="417" t="s">
        <v>768</v>
      </c>
      <c r="AU30" s="164">
        <v>24.77</v>
      </c>
      <c r="AV30" s="416">
        <v>25.41</v>
      </c>
      <c r="AW30" s="176">
        <v>0</v>
      </c>
      <c r="AX30" s="176">
        <v>0</v>
      </c>
    </row>
    <row r="31" spans="1:50" s="29" customFormat="1" ht="17.25" x14ac:dyDescent="0.25">
      <c r="A31"/>
      <c r="B31" s="140" t="s">
        <v>605</v>
      </c>
      <c r="C31" s="417">
        <v>-2</v>
      </c>
      <c r="D31" s="190">
        <v>20.13</v>
      </c>
      <c r="E31" s="414">
        <v>20.73</v>
      </c>
      <c r="F31" s="141">
        <v>0</v>
      </c>
      <c r="G31" s="141">
        <v>0</v>
      </c>
      <c r="H31" s="278"/>
      <c r="I31" s="417" t="s">
        <v>768</v>
      </c>
      <c r="J31" s="164">
        <v>20.38</v>
      </c>
      <c r="K31" s="416">
        <v>20.98</v>
      </c>
      <c r="L31" s="141">
        <v>0</v>
      </c>
      <c r="M31" s="141">
        <v>0</v>
      </c>
      <c r="N31" s="179"/>
      <c r="O31" s="417"/>
      <c r="P31" s="164">
        <v>21.13</v>
      </c>
      <c r="Q31" s="419">
        <v>21.73</v>
      </c>
      <c r="R31" s="141">
        <v>0</v>
      </c>
      <c r="S31" s="141">
        <v>0</v>
      </c>
      <c r="T31" s="179"/>
      <c r="U31" s="417" t="s">
        <v>768</v>
      </c>
      <c r="V31" s="164">
        <v>21.38</v>
      </c>
      <c r="W31" s="416">
        <v>21.98</v>
      </c>
      <c r="X31" s="141">
        <v>0</v>
      </c>
      <c r="Y31" s="145">
        <v>0</v>
      </c>
      <c r="Z31" s="181"/>
      <c r="AA31" s="143">
        <v>20.13</v>
      </c>
      <c r="AB31" s="418">
        <v>0</v>
      </c>
      <c r="AC31" s="180">
        <v>22.13</v>
      </c>
      <c r="AD31" s="423">
        <v>22.73</v>
      </c>
      <c r="AE31" s="424">
        <v>0</v>
      </c>
      <c r="AF31" s="176">
        <v>0</v>
      </c>
      <c r="AG31" s="179"/>
      <c r="AH31" s="417" t="s">
        <v>768</v>
      </c>
      <c r="AI31" s="164">
        <v>22.38</v>
      </c>
      <c r="AJ31" s="416">
        <v>22.98</v>
      </c>
      <c r="AK31" s="176">
        <v>0</v>
      </c>
      <c r="AL31" s="176">
        <v>0</v>
      </c>
      <c r="AM31" s="179"/>
      <c r="AN31" s="417"/>
      <c r="AO31" s="164">
        <v>23.13</v>
      </c>
      <c r="AP31" s="416">
        <v>23.73</v>
      </c>
      <c r="AQ31" s="176">
        <v>0</v>
      </c>
      <c r="AR31" s="176">
        <v>0</v>
      </c>
      <c r="AT31" s="417" t="s">
        <v>768</v>
      </c>
      <c r="AU31" s="164">
        <v>23.38</v>
      </c>
      <c r="AV31" s="416">
        <v>23.98</v>
      </c>
      <c r="AW31" s="176">
        <v>0</v>
      </c>
      <c r="AX31" s="176">
        <v>0</v>
      </c>
    </row>
    <row r="32" spans="1:50" s="29" customFormat="1" ht="17.25" x14ac:dyDescent="0.25">
      <c r="A32"/>
      <c r="B32" s="140" t="s">
        <v>606</v>
      </c>
      <c r="C32" s="417">
        <v>-2</v>
      </c>
      <c r="D32" s="273">
        <v>0</v>
      </c>
      <c r="E32" s="178">
        <v>0</v>
      </c>
      <c r="F32" s="178">
        <v>0</v>
      </c>
      <c r="G32" s="141">
        <v>0</v>
      </c>
      <c r="H32" s="282"/>
      <c r="I32" s="417" t="s">
        <v>768</v>
      </c>
      <c r="J32" s="273">
        <v>0</v>
      </c>
      <c r="K32" s="141">
        <v>0</v>
      </c>
      <c r="L32" s="141">
        <v>0</v>
      </c>
      <c r="M32" s="141">
        <v>0</v>
      </c>
      <c r="N32" s="283"/>
      <c r="O32" s="417"/>
      <c r="P32" s="141">
        <v>0</v>
      </c>
      <c r="Q32" s="141">
        <v>0</v>
      </c>
      <c r="R32" s="141">
        <v>0</v>
      </c>
      <c r="S32" s="141">
        <v>0</v>
      </c>
      <c r="T32" s="283"/>
      <c r="U32" s="417" t="s">
        <v>768</v>
      </c>
      <c r="V32" s="141">
        <v>0</v>
      </c>
      <c r="W32" s="141">
        <v>0</v>
      </c>
      <c r="X32" s="141">
        <v>0</v>
      </c>
      <c r="Y32" s="145">
        <v>0</v>
      </c>
      <c r="Z32" s="284"/>
      <c r="AA32" s="143">
        <v>18.440000000000001</v>
      </c>
      <c r="AB32" s="418">
        <v>0</v>
      </c>
      <c r="AC32" s="285">
        <v>20.440000000000001</v>
      </c>
      <c r="AD32" s="423">
        <v>21.05</v>
      </c>
      <c r="AE32" s="176">
        <v>0</v>
      </c>
      <c r="AF32" s="176">
        <v>0</v>
      </c>
      <c r="AG32" s="283"/>
      <c r="AH32" s="417" t="s">
        <v>768</v>
      </c>
      <c r="AI32" s="164">
        <v>20.69</v>
      </c>
      <c r="AJ32" s="416">
        <v>21.3</v>
      </c>
      <c r="AK32" s="176">
        <v>0</v>
      </c>
      <c r="AL32" s="176">
        <v>0</v>
      </c>
      <c r="AM32" s="283"/>
      <c r="AN32" s="417"/>
      <c r="AO32" s="286">
        <v>21.44</v>
      </c>
      <c r="AP32" s="425">
        <v>22.05</v>
      </c>
      <c r="AQ32" s="177">
        <v>0</v>
      </c>
      <c r="AR32" s="176">
        <v>0</v>
      </c>
      <c r="AT32" s="417" t="s">
        <v>768</v>
      </c>
      <c r="AU32" s="164">
        <v>21.69</v>
      </c>
      <c r="AV32" s="416">
        <v>22.3</v>
      </c>
      <c r="AW32" s="176">
        <v>0</v>
      </c>
      <c r="AX32" s="176">
        <v>0</v>
      </c>
    </row>
    <row r="33" spans="1:50" s="29" customFormat="1" ht="17.25" x14ac:dyDescent="0.25">
      <c r="A33"/>
      <c r="B33" s="140" t="s">
        <v>1121</v>
      </c>
      <c r="C33" s="417">
        <v>-2</v>
      </c>
      <c r="D33" s="178">
        <v>0</v>
      </c>
      <c r="E33" s="178">
        <v>0</v>
      </c>
      <c r="F33" s="178">
        <v>0</v>
      </c>
      <c r="G33" s="141">
        <v>0</v>
      </c>
      <c r="H33" s="30"/>
      <c r="I33" s="417" t="s">
        <v>768</v>
      </c>
      <c r="J33" s="141">
        <v>0</v>
      </c>
      <c r="K33" s="141">
        <v>0</v>
      </c>
      <c r="L33" s="141">
        <v>0</v>
      </c>
      <c r="M33" s="141">
        <v>0</v>
      </c>
      <c r="O33" s="417"/>
      <c r="P33" s="273">
        <v>0</v>
      </c>
      <c r="Q33" s="273">
        <v>0</v>
      </c>
      <c r="R33" s="273">
        <v>0</v>
      </c>
      <c r="S33" s="141">
        <v>0</v>
      </c>
      <c r="U33" s="417" t="s">
        <v>768</v>
      </c>
      <c r="V33" s="141">
        <v>0</v>
      </c>
      <c r="W33" s="141">
        <v>0</v>
      </c>
      <c r="X33" s="141">
        <v>0</v>
      </c>
      <c r="Y33" s="145">
        <v>0</v>
      </c>
      <c r="Z33" s="148"/>
      <c r="AA33" s="141">
        <v>0</v>
      </c>
      <c r="AB33" s="418">
        <v>0</v>
      </c>
      <c r="AC33" s="145">
        <v>0</v>
      </c>
      <c r="AD33" s="419">
        <v>20.84</v>
      </c>
      <c r="AE33" s="176">
        <v>0</v>
      </c>
      <c r="AF33" s="176">
        <v>0</v>
      </c>
      <c r="AH33" s="417" t="s">
        <v>768</v>
      </c>
      <c r="AI33" s="176">
        <v>0</v>
      </c>
      <c r="AJ33" s="416">
        <v>21.09</v>
      </c>
      <c r="AK33" s="176">
        <v>0</v>
      </c>
      <c r="AL33" s="176">
        <v>0</v>
      </c>
      <c r="AN33" s="417"/>
      <c r="AO33" s="191">
        <v>0</v>
      </c>
      <c r="AP33" s="425">
        <v>21.84</v>
      </c>
      <c r="AQ33" s="176">
        <v>0</v>
      </c>
      <c r="AR33" s="176">
        <v>0</v>
      </c>
      <c r="AT33" s="417" t="s">
        <v>768</v>
      </c>
      <c r="AU33" s="176">
        <v>0</v>
      </c>
      <c r="AV33" s="416">
        <v>22.09</v>
      </c>
      <c r="AW33" s="176">
        <v>0</v>
      </c>
      <c r="AX33" s="176">
        <v>0</v>
      </c>
    </row>
    <row r="34" spans="1:50" s="29" customFormat="1" ht="17.25" x14ac:dyDescent="0.25">
      <c r="A34"/>
      <c r="B34" s="140" t="s">
        <v>1122</v>
      </c>
      <c r="C34" s="417">
        <v>-2</v>
      </c>
      <c r="D34" s="178">
        <v>0</v>
      </c>
      <c r="E34" s="178">
        <v>0</v>
      </c>
      <c r="F34" s="178">
        <v>0</v>
      </c>
      <c r="G34" s="141">
        <v>0</v>
      </c>
      <c r="H34" s="30"/>
      <c r="I34" s="417" t="s">
        <v>768</v>
      </c>
      <c r="J34" s="141">
        <v>0</v>
      </c>
      <c r="K34" s="141">
        <v>0</v>
      </c>
      <c r="L34" s="141">
        <v>0</v>
      </c>
      <c r="M34" s="141">
        <v>0</v>
      </c>
      <c r="O34" s="417"/>
      <c r="P34" s="273">
        <v>0</v>
      </c>
      <c r="Q34" s="273">
        <v>0</v>
      </c>
      <c r="R34" s="273">
        <v>0</v>
      </c>
      <c r="S34" s="141">
        <v>0</v>
      </c>
      <c r="U34" s="417" t="s">
        <v>768</v>
      </c>
      <c r="V34" s="141">
        <v>0</v>
      </c>
      <c r="W34" s="141">
        <v>0</v>
      </c>
      <c r="X34" s="141">
        <v>0</v>
      </c>
      <c r="Y34" s="145">
        <v>0</v>
      </c>
      <c r="Z34" s="148"/>
      <c r="AA34" s="176">
        <v>0</v>
      </c>
      <c r="AB34" s="418">
        <v>0</v>
      </c>
      <c r="AC34" s="176">
        <v>0</v>
      </c>
      <c r="AD34" s="176">
        <v>0</v>
      </c>
      <c r="AE34" s="176">
        <v>0</v>
      </c>
      <c r="AF34" s="176">
        <v>0</v>
      </c>
      <c r="AH34" s="417" t="s">
        <v>768</v>
      </c>
      <c r="AI34" s="176">
        <v>0</v>
      </c>
      <c r="AJ34" s="176">
        <v>0</v>
      </c>
      <c r="AK34" s="176">
        <v>0</v>
      </c>
      <c r="AL34" s="176">
        <v>0</v>
      </c>
      <c r="AN34" s="417"/>
      <c r="AO34" s="176">
        <v>0</v>
      </c>
      <c r="AP34" s="176">
        <v>0</v>
      </c>
      <c r="AQ34" s="176">
        <v>0</v>
      </c>
      <c r="AR34" s="176">
        <v>0</v>
      </c>
      <c r="AT34" s="417" t="s">
        <v>768</v>
      </c>
      <c r="AU34" s="176">
        <v>0</v>
      </c>
      <c r="AV34" s="176">
        <v>0</v>
      </c>
      <c r="AW34" s="176">
        <v>0</v>
      </c>
      <c r="AX34" s="176">
        <v>0</v>
      </c>
    </row>
    <row r="35" spans="1:50" s="29" customFormat="1" ht="17.25" x14ac:dyDescent="0.25">
      <c r="A35"/>
      <c r="B35" s="140" t="s">
        <v>1123</v>
      </c>
      <c r="C35" s="417">
        <v>-2</v>
      </c>
      <c r="D35" s="178">
        <v>0</v>
      </c>
      <c r="E35" s="178">
        <v>0</v>
      </c>
      <c r="F35" s="178">
        <v>0</v>
      </c>
      <c r="G35" s="141">
        <v>0</v>
      </c>
      <c r="H35" s="30"/>
      <c r="I35" s="417" t="s">
        <v>768</v>
      </c>
      <c r="J35" s="141">
        <v>0</v>
      </c>
      <c r="K35" s="141">
        <v>0</v>
      </c>
      <c r="L35" s="141">
        <v>0</v>
      </c>
      <c r="M35" s="141">
        <v>0</v>
      </c>
      <c r="O35" s="417"/>
      <c r="P35" s="273">
        <v>0</v>
      </c>
      <c r="Q35" s="273">
        <v>0</v>
      </c>
      <c r="R35" s="273">
        <v>0</v>
      </c>
      <c r="S35" s="141">
        <v>0</v>
      </c>
      <c r="U35" s="417" t="s">
        <v>768</v>
      </c>
      <c r="V35" s="141">
        <v>0</v>
      </c>
      <c r="W35" s="141">
        <v>0</v>
      </c>
      <c r="X35" s="141">
        <v>0</v>
      </c>
      <c r="Y35" s="145">
        <v>0</v>
      </c>
      <c r="Z35" s="148"/>
      <c r="AA35" s="176">
        <v>0</v>
      </c>
      <c r="AB35" s="418">
        <v>0</v>
      </c>
      <c r="AC35" s="176">
        <v>0</v>
      </c>
      <c r="AD35" s="426">
        <v>0</v>
      </c>
      <c r="AE35" s="176">
        <v>0</v>
      </c>
      <c r="AF35" s="176">
        <v>0</v>
      </c>
      <c r="AH35" s="417" t="s">
        <v>768</v>
      </c>
      <c r="AI35" s="176">
        <v>0</v>
      </c>
      <c r="AJ35" s="176">
        <v>0</v>
      </c>
      <c r="AK35" s="176">
        <v>0</v>
      </c>
      <c r="AL35" s="176">
        <v>0</v>
      </c>
      <c r="AN35" s="417"/>
      <c r="AO35" s="176">
        <v>0</v>
      </c>
      <c r="AP35" s="176">
        <v>0</v>
      </c>
      <c r="AQ35" s="176">
        <v>0</v>
      </c>
      <c r="AR35" s="176">
        <v>0</v>
      </c>
      <c r="AT35" s="417" t="s">
        <v>768</v>
      </c>
      <c r="AU35" s="176">
        <v>0</v>
      </c>
      <c r="AV35" s="176">
        <v>0</v>
      </c>
      <c r="AW35" s="176">
        <v>0</v>
      </c>
      <c r="AX35" s="176">
        <v>0</v>
      </c>
    </row>
    <row r="36" spans="1:50" s="29" customFormat="1" ht="17.25" x14ac:dyDescent="0.25">
      <c r="A36"/>
      <c r="B36" s="140" t="s">
        <v>1124</v>
      </c>
      <c r="C36" s="417">
        <v>-2</v>
      </c>
      <c r="D36" s="178">
        <v>0</v>
      </c>
      <c r="E36" s="178">
        <v>0</v>
      </c>
      <c r="F36" s="178">
        <v>0</v>
      </c>
      <c r="G36" s="141">
        <v>0</v>
      </c>
      <c r="H36" s="30"/>
      <c r="I36" s="417" t="s">
        <v>768</v>
      </c>
      <c r="J36" s="141">
        <v>0</v>
      </c>
      <c r="K36" s="141">
        <v>0</v>
      </c>
      <c r="L36" s="141">
        <v>0</v>
      </c>
      <c r="M36" s="141">
        <v>0</v>
      </c>
      <c r="O36" s="417"/>
      <c r="P36" s="273">
        <v>0</v>
      </c>
      <c r="Q36" s="273">
        <v>0</v>
      </c>
      <c r="R36" s="273">
        <v>0</v>
      </c>
      <c r="S36" s="141">
        <v>0</v>
      </c>
      <c r="U36" s="417" t="s">
        <v>768</v>
      </c>
      <c r="V36" s="141">
        <v>0</v>
      </c>
      <c r="W36" s="141">
        <v>0</v>
      </c>
      <c r="X36" s="141">
        <v>0</v>
      </c>
      <c r="Y36" s="145">
        <v>0</v>
      </c>
      <c r="Z36" s="148"/>
      <c r="AA36" s="176">
        <v>0</v>
      </c>
      <c r="AB36" s="418">
        <v>0</v>
      </c>
      <c r="AC36" s="176">
        <v>0</v>
      </c>
      <c r="AD36" s="427">
        <v>0</v>
      </c>
      <c r="AE36" s="176">
        <v>0</v>
      </c>
      <c r="AF36" s="176">
        <v>0</v>
      </c>
      <c r="AH36" s="417" t="s">
        <v>768</v>
      </c>
      <c r="AI36" s="176">
        <v>0</v>
      </c>
      <c r="AJ36" s="176">
        <v>0</v>
      </c>
      <c r="AK36" s="176">
        <v>0</v>
      </c>
      <c r="AL36" s="176">
        <v>0</v>
      </c>
      <c r="AN36" s="417"/>
      <c r="AO36" s="176">
        <v>0</v>
      </c>
      <c r="AP36" s="176">
        <v>0</v>
      </c>
      <c r="AQ36" s="176">
        <v>0</v>
      </c>
      <c r="AR36" s="176">
        <v>0</v>
      </c>
      <c r="AT36" s="417" t="s">
        <v>768</v>
      </c>
      <c r="AU36" s="176">
        <v>0</v>
      </c>
      <c r="AV36" s="176">
        <v>0</v>
      </c>
      <c r="AW36" s="176">
        <v>0</v>
      </c>
      <c r="AX36" s="176">
        <v>0</v>
      </c>
    </row>
    <row r="37" spans="1:50" s="29" customFormat="1" ht="17.25" x14ac:dyDescent="0.25">
      <c r="A37"/>
      <c r="B37" s="140" t="s">
        <v>1125</v>
      </c>
      <c r="C37" s="417">
        <v>-2</v>
      </c>
      <c r="D37" s="178">
        <v>0</v>
      </c>
      <c r="E37" s="178">
        <v>0</v>
      </c>
      <c r="F37" s="178">
        <v>0</v>
      </c>
      <c r="G37" s="141">
        <v>0</v>
      </c>
      <c r="H37" s="30"/>
      <c r="I37" s="417" t="s">
        <v>768</v>
      </c>
      <c r="J37" s="141">
        <v>0</v>
      </c>
      <c r="K37" s="141">
        <v>0</v>
      </c>
      <c r="L37" s="141">
        <v>0</v>
      </c>
      <c r="M37" s="141">
        <v>0</v>
      </c>
      <c r="O37" s="417"/>
      <c r="P37" s="273">
        <v>0</v>
      </c>
      <c r="Q37" s="273">
        <v>0</v>
      </c>
      <c r="R37" s="273">
        <v>0</v>
      </c>
      <c r="S37" s="141">
        <v>0</v>
      </c>
      <c r="U37" s="417" t="s">
        <v>768</v>
      </c>
      <c r="V37" s="141">
        <v>0</v>
      </c>
      <c r="W37" s="141">
        <v>0</v>
      </c>
      <c r="X37" s="141">
        <v>0</v>
      </c>
      <c r="Y37" s="145">
        <v>0</v>
      </c>
      <c r="Z37" s="148"/>
      <c r="AA37" s="176">
        <v>0</v>
      </c>
      <c r="AB37" s="418">
        <v>0</v>
      </c>
      <c r="AC37" s="176">
        <v>0</v>
      </c>
      <c r="AD37" s="176">
        <v>0</v>
      </c>
      <c r="AE37" s="176">
        <v>0</v>
      </c>
      <c r="AF37" s="176">
        <v>0</v>
      </c>
      <c r="AH37" s="417" t="s">
        <v>768</v>
      </c>
      <c r="AI37" s="176">
        <v>0</v>
      </c>
      <c r="AJ37" s="176">
        <v>0</v>
      </c>
      <c r="AK37" s="176">
        <v>0</v>
      </c>
      <c r="AL37" s="176">
        <v>0</v>
      </c>
      <c r="AN37" s="417"/>
      <c r="AO37" s="176">
        <v>0</v>
      </c>
      <c r="AP37" s="176">
        <v>0</v>
      </c>
      <c r="AQ37" s="176">
        <v>0</v>
      </c>
      <c r="AR37" s="176">
        <v>0</v>
      </c>
      <c r="AT37" s="417" t="s">
        <v>768</v>
      </c>
      <c r="AU37" s="176">
        <v>0</v>
      </c>
      <c r="AV37" s="176">
        <v>0</v>
      </c>
      <c r="AW37" s="176">
        <v>0</v>
      </c>
      <c r="AX37" s="176">
        <v>0</v>
      </c>
    </row>
    <row r="38" spans="1:50" s="29" customFormat="1" ht="17.25" x14ac:dyDescent="0.25">
      <c r="A38"/>
      <c r="B38" s="140" t="s">
        <v>1126</v>
      </c>
      <c r="C38" s="417">
        <v>-2</v>
      </c>
      <c r="D38" s="178">
        <v>0</v>
      </c>
      <c r="E38" s="178">
        <v>0</v>
      </c>
      <c r="F38" s="178">
        <v>0</v>
      </c>
      <c r="G38" s="141">
        <v>0</v>
      </c>
      <c r="H38" s="30"/>
      <c r="I38" s="417" t="s">
        <v>768</v>
      </c>
      <c r="J38" s="141">
        <v>0</v>
      </c>
      <c r="K38" s="141">
        <v>0</v>
      </c>
      <c r="L38" s="141">
        <v>0</v>
      </c>
      <c r="M38" s="141">
        <v>0</v>
      </c>
      <c r="O38" s="417"/>
      <c r="P38" s="273">
        <v>0</v>
      </c>
      <c r="Q38" s="273">
        <v>0</v>
      </c>
      <c r="R38" s="273">
        <v>0</v>
      </c>
      <c r="S38" s="141">
        <v>0</v>
      </c>
      <c r="U38" s="417" t="s">
        <v>768</v>
      </c>
      <c r="V38" s="141">
        <v>0</v>
      </c>
      <c r="W38" s="141">
        <v>0</v>
      </c>
      <c r="X38" s="141">
        <v>0</v>
      </c>
      <c r="Y38" s="145">
        <v>0</v>
      </c>
      <c r="Z38" s="148"/>
      <c r="AA38" s="176">
        <v>0</v>
      </c>
      <c r="AB38" s="418">
        <v>0</v>
      </c>
      <c r="AC38" s="176">
        <v>0</v>
      </c>
      <c r="AD38" s="176">
        <v>0</v>
      </c>
      <c r="AE38" s="176">
        <v>0</v>
      </c>
      <c r="AF38" s="176">
        <v>0</v>
      </c>
      <c r="AH38" s="417" t="s">
        <v>768</v>
      </c>
      <c r="AI38" s="176">
        <v>0</v>
      </c>
      <c r="AJ38" s="176">
        <v>0</v>
      </c>
      <c r="AK38" s="176">
        <v>0</v>
      </c>
      <c r="AL38" s="176">
        <v>0</v>
      </c>
      <c r="AN38" s="417"/>
      <c r="AO38" s="176">
        <v>0</v>
      </c>
      <c r="AP38" s="176">
        <v>0</v>
      </c>
      <c r="AQ38" s="176">
        <v>0</v>
      </c>
      <c r="AR38" s="176">
        <v>0</v>
      </c>
      <c r="AT38" s="417" t="s">
        <v>768</v>
      </c>
      <c r="AU38" s="176">
        <v>0</v>
      </c>
      <c r="AV38" s="176">
        <v>0</v>
      </c>
      <c r="AW38" s="176">
        <v>0</v>
      </c>
      <c r="AX38" s="176">
        <v>0</v>
      </c>
    </row>
    <row r="39" spans="1:50" x14ac:dyDescent="0.25">
      <c r="D39" s="428"/>
      <c r="E39" s="428"/>
      <c r="J39" s="428"/>
      <c r="K39" s="428"/>
      <c r="L39" s="428"/>
      <c r="M39" s="428"/>
      <c r="P39" s="428"/>
      <c r="Q39" s="428"/>
      <c r="R39" s="428"/>
      <c r="S39" s="428"/>
      <c r="V39" s="428"/>
      <c r="W39" s="428"/>
      <c r="X39" s="428"/>
      <c r="Y39" s="428"/>
      <c r="Z39" s="148"/>
      <c r="AC39" s="428"/>
      <c r="AD39" s="428"/>
      <c r="AE39" s="428"/>
      <c r="AF39" s="428"/>
      <c r="AI39" s="428"/>
      <c r="AJ39" s="428"/>
      <c r="AK39" s="428"/>
      <c r="AL39" s="428"/>
      <c r="AO39" s="428"/>
      <c r="AP39" s="428"/>
      <c r="AU39" s="428"/>
      <c r="AV39" s="428"/>
    </row>
    <row r="40" spans="1:50" s="87" customFormat="1" ht="15.75" x14ac:dyDescent="0.25">
      <c r="B40" s="161" t="s">
        <v>797</v>
      </c>
      <c r="C40" s="161"/>
      <c r="I40" s="515" t="s">
        <v>795</v>
      </c>
      <c r="J40" s="515"/>
      <c r="K40" s="515"/>
      <c r="L40" s="515"/>
      <c r="M40" s="515"/>
      <c r="O40" s="515" t="s">
        <v>796</v>
      </c>
      <c r="P40" s="515"/>
      <c r="Q40" s="515"/>
      <c r="R40" s="515"/>
      <c r="S40" s="515"/>
      <c r="U40" s="515" t="s">
        <v>794</v>
      </c>
      <c r="V40" s="515"/>
      <c r="W40" s="515"/>
      <c r="X40" s="515"/>
      <c r="Y40" s="516"/>
      <c r="Z40" s="167"/>
      <c r="AA40" s="517" t="s">
        <v>1136</v>
      </c>
      <c r="AB40" s="515"/>
      <c r="AC40" s="515"/>
      <c r="AD40" s="515"/>
      <c r="AE40" s="515"/>
      <c r="AF40" s="515"/>
      <c r="AH40" s="515" t="s">
        <v>795</v>
      </c>
      <c r="AI40" s="515"/>
      <c r="AJ40" s="515"/>
      <c r="AK40" s="515"/>
      <c r="AL40" s="515"/>
      <c r="AN40" s="515" t="s">
        <v>1137</v>
      </c>
      <c r="AO40" s="515"/>
      <c r="AP40" s="515"/>
      <c r="AQ40" s="515"/>
      <c r="AR40" s="515"/>
      <c r="AT40" s="515" t="s">
        <v>794</v>
      </c>
      <c r="AU40" s="515"/>
      <c r="AV40" s="515"/>
      <c r="AW40" s="515"/>
      <c r="AX40" s="515"/>
    </row>
    <row r="41" spans="1:50" ht="30" x14ac:dyDescent="0.25">
      <c r="B41" s="28" t="s">
        <v>22</v>
      </c>
      <c r="C41" s="408" t="s">
        <v>1117</v>
      </c>
      <c r="D41" s="160" t="s">
        <v>955</v>
      </c>
      <c r="E41" s="269" t="s">
        <v>1118</v>
      </c>
      <c r="F41" s="269" t="s">
        <v>458</v>
      </c>
      <c r="G41" s="269" t="s">
        <v>1119</v>
      </c>
      <c r="I41" s="408" t="s">
        <v>1117</v>
      </c>
      <c r="J41" s="160" t="s">
        <v>955</v>
      </c>
      <c r="K41" s="269" t="s">
        <v>1118</v>
      </c>
      <c r="L41" s="269" t="s">
        <v>458</v>
      </c>
      <c r="M41" s="269" t="s">
        <v>1119</v>
      </c>
      <c r="O41" s="408" t="s">
        <v>1117</v>
      </c>
      <c r="P41" s="160" t="s">
        <v>955</v>
      </c>
      <c r="Q41" s="269" t="s">
        <v>1118</v>
      </c>
      <c r="R41" s="269" t="s">
        <v>458</v>
      </c>
      <c r="S41" s="269" t="s">
        <v>1119</v>
      </c>
      <c r="U41" s="408" t="s">
        <v>1117</v>
      </c>
      <c r="V41" s="160" t="s">
        <v>955</v>
      </c>
      <c r="W41" s="269" t="s">
        <v>1118</v>
      </c>
      <c r="X41" s="269" t="s">
        <v>458</v>
      </c>
      <c r="Y41" s="269" t="s">
        <v>1119</v>
      </c>
      <c r="Z41" s="148"/>
      <c r="AA41" s="269" t="s">
        <v>771</v>
      </c>
      <c r="AB41" s="408" t="s">
        <v>1117</v>
      </c>
      <c r="AC41" s="160" t="s">
        <v>955</v>
      </c>
      <c r="AD41" s="269" t="s">
        <v>1118</v>
      </c>
      <c r="AE41" s="269" t="s">
        <v>458</v>
      </c>
      <c r="AF41" s="269" t="s">
        <v>1119</v>
      </c>
      <c r="AH41" s="408" t="s">
        <v>1117</v>
      </c>
      <c r="AI41" s="160" t="s">
        <v>955</v>
      </c>
      <c r="AJ41" s="269" t="s">
        <v>1118</v>
      </c>
      <c r="AK41" s="269" t="s">
        <v>458</v>
      </c>
      <c r="AL41" s="269" t="s">
        <v>1119</v>
      </c>
      <c r="AN41" s="408" t="s">
        <v>1117</v>
      </c>
      <c r="AO41" s="160" t="s">
        <v>955</v>
      </c>
      <c r="AP41" s="269" t="s">
        <v>1118</v>
      </c>
      <c r="AQ41" s="269" t="s">
        <v>458</v>
      </c>
      <c r="AR41" s="269" t="s">
        <v>1119</v>
      </c>
      <c r="AT41" s="408" t="s">
        <v>1117</v>
      </c>
      <c r="AU41" s="160" t="s">
        <v>955</v>
      </c>
      <c r="AV41" s="269" t="s">
        <v>1118</v>
      </c>
      <c r="AW41" s="269" t="s">
        <v>458</v>
      </c>
      <c r="AX41" s="269" t="s">
        <v>1119</v>
      </c>
    </row>
    <row r="42" spans="1:50" ht="17.25" x14ac:dyDescent="0.25">
      <c r="B42" s="140" t="s">
        <v>598</v>
      </c>
      <c r="C42" s="141" t="s">
        <v>768</v>
      </c>
      <c r="D42" s="190">
        <v>117.28</v>
      </c>
      <c r="E42" s="429">
        <v>120.79</v>
      </c>
      <c r="F42" s="183">
        <v>91.52</v>
      </c>
      <c r="G42" s="149">
        <v>117.28</v>
      </c>
      <c r="I42" s="141" t="s">
        <v>768</v>
      </c>
      <c r="J42" s="141">
        <v>0</v>
      </c>
      <c r="K42" s="141">
        <v>0</v>
      </c>
      <c r="L42" s="141">
        <v>0</v>
      </c>
      <c r="M42" s="141">
        <v>0</v>
      </c>
      <c r="N42" s="287"/>
      <c r="O42" s="141" t="s">
        <v>768</v>
      </c>
      <c r="P42" s="286">
        <v>118.28</v>
      </c>
      <c r="Q42" s="425">
        <v>121.79</v>
      </c>
      <c r="R42" s="175">
        <v>92.52</v>
      </c>
      <c r="S42" s="174">
        <v>118.28</v>
      </c>
      <c r="U42" s="141" t="s">
        <v>768</v>
      </c>
      <c r="V42" s="141">
        <v>0</v>
      </c>
      <c r="W42" s="141">
        <v>0</v>
      </c>
      <c r="X42" s="141">
        <v>0</v>
      </c>
      <c r="Y42" s="145">
        <v>0</v>
      </c>
      <c r="Z42" s="148"/>
      <c r="AA42" s="158">
        <v>0</v>
      </c>
      <c r="AB42" s="141">
        <v>0</v>
      </c>
      <c r="AC42" s="142">
        <v>119.28</v>
      </c>
      <c r="AD42" s="429">
        <v>122.79</v>
      </c>
      <c r="AE42" s="173">
        <v>98.27</v>
      </c>
      <c r="AF42" s="174">
        <v>124.03</v>
      </c>
      <c r="AH42" s="141" t="s">
        <v>768</v>
      </c>
      <c r="AI42" s="141">
        <v>0</v>
      </c>
      <c r="AJ42" s="141">
        <v>0</v>
      </c>
      <c r="AK42" s="141">
        <v>0</v>
      </c>
      <c r="AL42" s="141">
        <v>0</v>
      </c>
      <c r="AN42" s="141" t="s">
        <v>768</v>
      </c>
      <c r="AO42" s="142">
        <v>120.28</v>
      </c>
      <c r="AP42" s="429">
        <v>123.79</v>
      </c>
      <c r="AQ42" s="173">
        <v>99.27</v>
      </c>
      <c r="AR42" s="149">
        <v>125.03</v>
      </c>
      <c r="AT42" s="141" t="s">
        <v>768</v>
      </c>
      <c r="AU42" s="141">
        <v>0</v>
      </c>
      <c r="AV42" s="141">
        <v>0</v>
      </c>
      <c r="AW42" s="141">
        <v>0</v>
      </c>
      <c r="AX42" s="141">
        <v>0</v>
      </c>
    </row>
    <row r="43" spans="1:50" s="29" customFormat="1" ht="17.25" x14ac:dyDescent="0.25">
      <c r="A43"/>
      <c r="B43" s="166" t="s">
        <v>769</v>
      </c>
      <c r="C43" s="141" t="s">
        <v>768</v>
      </c>
      <c r="D43" s="190">
        <v>58.64</v>
      </c>
      <c r="E43" s="429">
        <v>60.4</v>
      </c>
      <c r="F43" s="183">
        <v>45.98</v>
      </c>
      <c r="G43" s="149">
        <v>58.64</v>
      </c>
      <c r="H43" s="156"/>
      <c r="I43" s="141" t="s">
        <v>768</v>
      </c>
      <c r="J43" s="141">
        <v>0</v>
      </c>
      <c r="K43" s="141">
        <v>0</v>
      </c>
      <c r="L43" s="141">
        <v>0</v>
      </c>
      <c r="M43" s="141">
        <v>0</v>
      </c>
      <c r="O43" s="141" t="s">
        <v>768</v>
      </c>
      <c r="P43" s="142">
        <v>59.64</v>
      </c>
      <c r="Q43" s="425">
        <v>61.4</v>
      </c>
      <c r="R43" s="175">
        <v>46.98</v>
      </c>
      <c r="S43" s="174">
        <v>59.64</v>
      </c>
      <c r="U43" s="141" t="s">
        <v>768</v>
      </c>
      <c r="V43" s="141">
        <v>0</v>
      </c>
      <c r="W43" s="141">
        <v>0</v>
      </c>
      <c r="X43" s="141">
        <v>0</v>
      </c>
      <c r="Y43" s="145">
        <v>0</v>
      </c>
      <c r="Z43" s="148"/>
      <c r="AA43" s="158">
        <v>0</v>
      </c>
      <c r="AB43" s="141">
        <v>0</v>
      </c>
      <c r="AC43" s="142">
        <v>60.64</v>
      </c>
      <c r="AD43" s="429">
        <v>62.4</v>
      </c>
      <c r="AE43" s="173">
        <v>52.73</v>
      </c>
      <c r="AF43" s="174">
        <v>65.39</v>
      </c>
      <c r="AH43" s="141" t="s">
        <v>768</v>
      </c>
      <c r="AI43" s="141">
        <v>0</v>
      </c>
      <c r="AJ43" s="141">
        <v>0</v>
      </c>
      <c r="AK43" s="141">
        <v>0</v>
      </c>
      <c r="AL43" s="141">
        <v>0</v>
      </c>
      <c r="AN43" s="141" t="s">
        <v>768</v>
      </c>
      <c r="AO43" s="142">
        <v>61.64</v>
      </c>
      <c r="AP43" s="429">
        <v>63.4</v>
      </c>
      <c r="AQ43" s="173">
        <v>53.73</v>
      </c>
      <c r="AR43" s="149">
        <v>66.39</v>
      </c>
      <c r="AT43" s="141" t="s">
        <v>768</v>
      </c>
      <c r="AU43" s="141">
        <v>0</v>
      </c>
      <c r="AV43" s="141">
        <v>0</v>
      </c>
      <c r="AW43" s="141">
        <v>0</v>
      </c>
      <c r="AX43" s="141">
        <v>0</v>
      </c>
    </row>
    <row r="44" spans="1:50" ht="17.25" x14ac:dyDescent="0.25">
      <c r="B44" s="146" t="s">
        <v>600</v>
      </c>
      <c r="C44" s="430" t="s">
        <v>1133</v>
      </c>
      <c r="D44" s="190">
        <v>33.51</v>
      </c>
      <c r="E44" s="429">
        <v>34.51</v>
      </c>
      <c r="F44" s="183">
        <v>28.93</v>
      </c>
      <c r="G44" s="149">
        <v>33.51</v>
      </c>
      <c r="H44" s="155"/>
      <c r="I44" s="430" t="s">
        <v>768</v>
      </c>
      <c r="J44" s="141">
        <v>0</v>
      </c>
      <c r="K44" s="141">
        <v>0</v>
      </c>
      <c r="L44" s="141">
        <v>0</v>
      </c>
      <c r="M44" s="141">
        <v>0</v>
      </c>
      <c r="O44" s="430"/>
      <c r="P44" s="142">
        <v>34.51</v>
      </c>
      <c r="Q44" s="425">
        <v>35.51</v>
      </c>
      <c r="R44" s="175">
        <v>29.93</v>
      </c>
      <c r="S44" s="174">
        <v>34.51</v>
      </c>
      <c r="U44" s="141" t="s">
        <v>768</v>
      </c>
      <c r="V44" s="141">
        <v>0</v>
      </c>
      <c r="W44" s="141">
        <v>0</v>
      </c>
      <c r="X44" s="141">
        <v>0</v>
      </c>
      <c r="Y44" s="145">
        <v>0</v>
      </c>
      <c r="Z44" s="148"/>
      <c r="AA44" s="158">
        <v>0</v>
      </c>
      <c r="AB44" s="430">
        <v>0</v>
      </c>
      <c r="AC44" s="142">
        <v>35.51</v>
      </c>
      <c r="AD44" s="429">
        <v>36.51</v>
      </c>
      <c r="AE44" s="173">
        <v>35.68</v>
      </c>
      <c r="AF44" s="174">
        <v>40.26</v>
      </c>
      <c r="AH44" s="141" t="s">
        <v>768</v>
      </c>
      <c r="AI44" s="141">
        <v>0</v>
      </c>
      <c r="AJ44" s="141">
        <v>0</v>
      </c>
      <c r="AK44" s="141">
        <v>0</v>
      </c>
      <c r="AL44" s="141">
        <v>0</v>
      </c>
      <c r="AN44" s="430"/>
      <c r="AO44" s="142">
        <v>36.51</v>
      </c>
      <c r="AP44" s="429">
        <v>37.51</v>
      </c>
      <c r="AQ44" s="173">
        <v>36.68</v>
      </c>
      <c r="AR44" s="149">
        <v>41.26</v>
      </c>
      <c r="AT44" s="141" t="s">
        <v>768</v>
      </c>
      <c r="AU44" s="141">
        <v>0</v>
      </c>
      <c r="AV44" s="141">
        <v>0</v>
      </c>
      <c r="AW44" s="141">
        <v>0</v>
      </c>
      <c r="AX44" s="141">
        <v>0</v>
      </c>
    </row>
    <row r="45" spans="1:50" ht="17.25" x14ac:dyDescent="0.25">
      <c r="B45" s="146" t="s">
        <v>601</v>
      </c>
      <c r="C45" s="430" t="s">
        <v>1133</v>
      </c>
      <c r="D45" s="190">
        <v>27.85</v>
      </c>
      <c r="E45" s="429">
        <v>28.69</v>
      </c>
      <c r="F45" s="183">
        <v>22.3</v>
      </c>
      <c r="G45" s="149">
        <v>27.85</v>
      </c>
      <c r="I45" s="430" t="s">
        <v>768</v>
      </c>
      <c r="J45" s="141">
        <v>0</v>
      </c>
      <c r="K45" s="141">
        <v>0</v>
      </c>
      <c r="L45" s="141">
        <v>0</v>
      </c>
      <c r="M45" s="141">
        <v>0</v>
      </c>
      <c r="O45" s="430"/>
      <c r="P45" s="142">
        <v>28.85</v>
      </c>
      <c r="Q45" s="425">
        <v>29.69</v>
      </c>
      <c r="R45" s="175">
        <v>23.3</v>
      </c>
      <c r="S45" s="174">
        <v>28.85</v>
      </c>
      <c r="U45" s="141" t="s">
        <v>768</v>
      </c>
      <c r="V45" s="141">
        <v>0</v>
      </c>
      <c r="W45" s="141">
        <v>0</v>
      </c>
      <c r="X45" s="141">
        <v>0</v>
      </c>
      <c r="Y45" s="145">
        <v>0</v>
      </c>
      <c r="Z45" s="148"/>
      <c r="AA45" s="158">
        <v>0</v>
      </c>
      <c r="AB45" s="430">
        <v>0</v>
      </c>
      <c r="AC45" s="142">
        <v>29.85</v>
      </c>
      <c r="AD45" s="429">
        <v>30.69</v>
      </c>
      <c r="AE45" s="173">
        <v>29.05</v>
      </c>
      <c r="AF45" s="174">
        <v>34.6</v>
      </c>
      <c r="AH45" s="141" t="s">
        <v>768</v>
      </c>
      <c r="AI45" s="141">
        <v>0</v>
      </c>
      <c r="AJ45" s="141">
        <v>0</v>
      </c>
      <c r="AK45" s="141">
        <v>0</v>
      </c>
      <c r="AL45" s="141">
        <v>0</v>
      </c>
      <c r="AN45" s="430"/>
      <c r="AO45" s="142">
        <v>30.85</v>
      </c>
      <c r="AP45" s="429">
        <v>31.69</v>
      </c>
      <c r="AQ45" s="173">
        <v>30.05</v>
      </c>
      <c r="AR45" s="149">
        <v>35.6</v>
      </c>
      <c r="AT45" s="141" t="s">
        <v>768</v>
      </c>
      <c r="AU45" s="141">
        <v>0</v>
      </c>
      <c r="AV45" s="141">
        <v>0</v>
      </c>
      <c r="AW45" s="141">
        <v>0</v>
      </c>
      <c r="AX45" s="141">
        <v>0</v>
      </c>
    </row>
    <row r="46" spans="1:50" ht="17.25" x14ac:dyDescent="0.25">
      <c r="B46" s="146" t="s">
        <v>602</v>
      </c>
      <c r="C46" s="417"/>
      <c r="D46" s="190">
        <v>27.65</v>
      </c>
      <c r="E46" s="429">
        <v>28.47</v>
      </c>
      <c r="F46" s="183">
        <v>21.01</v>
      </c>
      <c r="G46" s="149">
        <v>27.65</v>
      </c>
      <c r="I46" s="417" t="s">
        <v>768</v>
      </c>
      <c r="J46" s="141">
        <v>0</v>
      </c>
      <c r="K46" s="141">
        <v>0</v>
      </c>
      <c r="L46" s="141">
        <v>0</v>
      </c>
      <c r="M46" s="141">
        <v>0</v>
      </c>
      <c r="O46" s="417"/>
      <c r="P46" s="142">
        <v>28.65</v>
      </c>
      <c r="Q46" s="425">
        <v>29.47</v>
      </c>
      <c r="R46" s="175">
        <v>22.01</v>
      </c>
      <c r="S46" s="174">
        <v>28.65</v>
      </c>
      <c r="U46" s="141" t="s">
        <v>768</v>
      </c>
      <c r="V46" s="141">
        <v>0</v>
      </c>
      <c r="W46" s="141">
        <v>0</v>
      </c>
      <c r="X46" s="141">
        <v>0</v>
      </c>
      <c r="Y46" s="145">
        <v>0</v>
      </c>
      <c r="Z46" s="148"/>
      <c r="AA46" s="158">
        <v>0</v>
      </c>
      <c r="AB46" s="417">
        <v>0</v>
      </c>
      <c r="AC46" s="142">
        <v>29.65</v>
      </c>
      <c r="AD46" s="429">
        <v>30.47</v>
      </c>
      <c r="AE46" s="173">
        <v>27.76</v>
      </c>
      <c r="AF46" s="174">
        <v>34.4</v>
      </c>
      <c r="AH46" s="141" t="s">
        <v>768</v>
      </c>
      <c r="AI46" s="141">
        <v>0</v>
      </c>
      <c r="AJ46" s="141">
        <v>0</v>
      </c>
      <c r="AK46" s="141">
        <v>0</v>
      </c>
      <c r="AL46" s="141">
        <v>0</v>
      </c>
      <c r="AN46" s="417"/>
      <c r="AO46" s="142">
        <v>30.65</v>
      </c>
      <c r="AP46" s="429">
        <v>31.47</v>
      </c>
      <c r="AQ46" s="173">
        <v>28.76</v>
      </c>
      <c r="AR46" s="149">
        <v>35.4</v>
      </c>
      <c r="AT46" s="141" t="s">
        <v>768</v>
      </c>
      <c r="AU46" s="141">
        <v>0</v>
      </c>
      <c r="AV46" s="141">
        <v>0</v>
      </c>
      <c r="AW46" s="141">
        <v>0</v>
      </c>
      <c r="AX46" s="141">
        <v>0</v>
      </c>
    </row>
    <row r="47" spans="1:50" ht="17.25" x14ac:dyDescent="0.25">
      <c r="B47" s="146" t="s">
        <v>603</v>
      </c>
      <c r="C47" s="417"/>
      <c r="D47" s="190">
        <v>26.3</v>
      </c>
      <c r="E47" s="429">
        <v>27.08</v>
      </c>
      <c r="F47" s="141">
        <v>0</v>
      </c>
      <c r="G47" s="141">
        <v>0</v>
      </c>
      <c r="I47" s="417" t="s">
        <v>768</v>
      </c>
      <c r="J47" s="141">
        <v>0</v>
      </c>
      <c r="K47" s="141">
        <v>0</v>
      </c>
      <c r="L47" s="141">
        <v>0</v>
      </c>
      <c r="M47" s="141">
        <v>0</v>
      </c>
      <c r="O47" s="417"/>
      <c r="P47" s="142">
        <v>27.3</v>
      </c>
      <c r="Q47" s="425">
        <v>28.08</v>
      </c>
      <c r="R47" s="141">
        <v>0</v>
      </c>
      <c r="S47" s="141">
        <v>0</v>
      </c>
      <c r="U47" s="141" t="s">
        <v>768</v>
      </c>
      <c r="V47" s="141">
        <v>0</v>
      </c>
      <c r="W47" s="141">
        <v>0</v>
      </c>
      <c r="X47" s="141">
        <v>0</v>
      </c>
      <c r="Y47" s="145">
        <v>0</v>
      </c>
      <c r="Z47" s="148"/>
      <c r="AA47" s="158">
        <v>0</v>
      </c>
      <c r="AB47" s="417">
        <v>0</v>
      </c>
      <c r="AC47" s="142">
        <v>28.3</v>
      </c>
      <c r="AD47" s="429">
        <v>29.08</v>
      </c>
      <c r="AE47" s="141">
        <v>0</v>
      </c>
      <c r="AF47" s="141">
        <v>0</v>
      </c>
      <c r="AH47" s="141" t="s">
        <v>768</v>
      </c>
      <c r="AI47" s="141">
        <v>0</v>
      </c>
      <c r="AJ47" s="141">
        <v>0</v>
      </c>
      <c r="AK47" s="141">
        <v>0</v>
      </c>
      <c r="AL47" s="141">
        <v>0</v>
      </c>
      <c r="AN47" s="417"/>
      <c r="AO47" s="142">
        <v>29.3</v>
      </c>
      <c r="AP47" s="429">
        <v>30.08</v>
      </c>
      <c r="AQ47" s="141">
        <v>0</v>
      </c>
      <c r="AR47" s="141">
        <v>0</v>
      </c>
      <c r="AT47" s="141" t="s">
        <v>768</v>
      </c>
      <c r="AU47" s="141">
        <v>0</v>
      </c>
      <c r="AV47" s="141">
        <v>0</v>
      </c>
      <c r="AW47" s="141">
        <v>0</v>
      </c>
      <c r="AX47" s="141">
        <v>0</v>
      </c>
    </row>
    <row r="48" spans="1:50" ht="17.25" x14ac:dyDescent="0.25">
      <c r="B48" s="146" t="s">
        <v>604</v>
      </c>
      <c r="C48" s="417"/>
      <c r="D48" s="190">
        <v>24.92</v>
      </c>
      <c r="E48" s="429">
        <v>25.66</v>
      </c>
      <c r="F48" s="141">
        <v>0</v>
      </c>
      <c r="G48" s="141">
        <v>0</v>
      </c>
      <c r="I48" s="417" t="s">
        <v>768</v>
      </c>
      <c r="J48" s="141">
        <v>0</v>
      </c>
      <c r="K48" s="141">
        <v>0</v>
      </c>
      <c r="L48" s="141">
        <v>0</v>
      </c>
      <c r="M48" s="141">
        <v>0</v>
      </c>
      <c r="O48" s="417"/>
      <c r="P48" s="142">
        <v>25.92</v>
      </c>
      <c r="Q48" s="425">
        <v>26.66</v>
      </c>
      <c r="R48" s="141">
        <v>0</v>
      </c>
      <c r="S48" s="141">
        <v>0</v>
      </c>
      <c r="U48" s="141" t="s">
        <v>768</v>
      </c>
      <c r="V48" s="141">
        <v>0</v>
      </c>
      <c r="W48" s="141">
        <v>0</v>
      </c>
      <c r="X48" s="141">
        <v>0</v>
      </c>
      <c r="Y48" s="145">
        <v>0</v>
      </c>
      <c r="Z48" s="148"/>
      <c r="AA48" s="158">
        <v>0</v>
      </c>
      <c r="AB48" s="417">
        <v>0</v>
      </c>
      <c r="AC48" s="142">
        <v>26.92</v>
      </c>
      <c r="AD48" s="429">
        <v>27.66</v>
      </c>
      <c r="AE48" s="141">
        <v>0</v>
      </c>
      <c r="AF48" s="141">
        <v>0</v>
      </c>
      <c r="AH48" s="141" t="s">
        <v>768</v>
      </c>
      <c r="AI48" s="141">
        <v>0</v>
      </c>
      <c r="AJ48" s="141">
        <v>0</v>
      </c>
      <c r="AK48" s="141">
        <v>0</v>
      </c>
      <c r="AL48" s="141">
        <v>0</v>
      </c>
      <c r="AN48" s="417"/>
      <c r="AO48" s="142">
        <v>27.92</v>
      </c>
      <c r="AP48" s="429">
        <v>28.66</v>
      </c>
      <c r="AQ48" s="141">
        <v>0</v>
      </c>
      <c r="AR48" s="141">
        <v>0</v>
      </c>
      <c r="AT48" s="141" t="s">
        <v>768</v>
      </c>
      <c r="AU48" s="141">
        <v>0</v>
      </c>
      <c r="AV48" s="141">
        <v>0</v>
      </c>
      <c r="AW48" s="141">
        <v>0</v>
      </c>
      <c r="AX48" s="141">
        <v>0</v>
      </c>
    </row>
    <row r="49" spans="1:50" ht="17.25" x14ac:dyDescent="0.25">
      <c r="B49" s="146" t="s">
        <v>605</v>
      </c>
      <c r="C49" s="417"/>
      <c r="D49" s="190">
        <v>23.42</v>
      </c>
      <c r="E49" s="429">
        <v>24.12</v>
      </c>
      <c r="F49" s="141">
        <v>0</v>
      </c>
      <c r="G49" s="141">
        <v>0</v>
      </c>
      <c r="I49" s="417" t="s">
        <v>768</v>
      </c>
      <c r="J49" s="141">
        <v>0</v>
      </c>
      <c r="K49" s="141">
        <v>0</v>
      </c>
      <c r="L49" s="141">
        <v>0</v>
      </c>
      <c r="M49" s="141">
        <v>0</v>
      </c>
      <c r="O49" s="417"/>
      <c r="P49" s="142">
        <v>24.42</v>
      </c>
      <c r="Q49" s="425">
        <v>25.12</v>
      </c>
      <c r="R49" s="141">
        <v>0</v>
      </c>
      <c r="S49" s="141">
        <v>0</v>
      </c>
      <c r="U49" s="141" t="s">
        <v>768</v>
      </c>
      <c r="V49" s="141">
        <v>0</v>
      </c>
      <c r="W49" s="141">
        <v>0</v>
      </c>
      <c r="X49" s="141">
        <v>0</v>
      </c>
      <c r="Y49" s="145">
        <v>0</v>
      </c>
      <c r="Z49" s="148"/>
      <c r="AA49" s="158">
        <v>0</v>
      </c>
      <c r="AB49" s="417">
        <v>0</v>
      </c>
      <c r="AC49" s="142">
        <v>25.42</v>
      </c>
      <c r="AD49" s="429">
        <v>26.12</v>
      </c>
      <c r="AE49" s="141">
        <v>0</v>
      </c>
      <c r="AF49" s="141">
        <v>0</v>
      </c>
      <c r="AH49" s="141" t="s">
        <v>768</v>
      </c>
      <c r="AI49" s="141">
        <v>0</v>
      </c>
      <c r="AJ49" s="141">
        <v>0</v>
      </c>
      <c r="AK49" s="141">
        <v>0</v>
      </c>
      <c r="AL49" s="141">
        <v>0</v>
      </c>
      <c r="AN49" s="417"/>
      <c r="AO49" s="142">
        <v>26.42</v>
      </c>
      <c r="AP49" s="429">
        <v>27.12</v>
      </c>
      <c r="AQ49" s="141">
        <v>0</v>
      </c>
      <c r="AR49" s="141">
        <v>0</v>
      </c>
      <c r="AT49" s="141" t="s">
        <v>768</v>
      </c>
      <c r="AU49" s="141">
        <v>0</v>
      </c>
      <c r="AV49" s="141">
        <v>0</v>
      </c>
      <c r="AW49" s="141">
        <v>0</v>
      </c>
      <c r="AX49" s="141">
        <v>0</v>
      </c>
    </row>
    <row r="50" spans="1:50" ht="17.25" x14ac:dyDescent="0.25">
      <c r="B50" s="146" t="s">
        <v>606</v>
      </c>
      <c r="C50" s="417"/>
      <c r="D50" s="141">
        <v>0</v>
      </c>
      <c r="E50" s="141">
        <v>0</v>
      </c>
      <c r="F50" s="141">
        <v>0</v>
      </c>
      <c r="G50" s="141">
        <v>0</v>
      </c>
      <c r="H50" s="103"/>
      <c r="I50" s="417" t="s">
        <v>768</v>
      </c>
      <c r="J50" s="141">
        <v>0</v>
      </c>
      <c r="K50" s="141">
        <v>0</v>
      </c>
      <c r="L50" s="141">
        <v>0</v>
      </c>
      <c r="M50" s="141">
        <v>0</v>
      </c>
      <c r="N50" s="103"/>
      <c r="O50" s="417"/>
      <c r="P50" s="141">
        <v>0</v>
      </c>
      <c r="Q50" s="141">
        <v>0</v>
      </c>
      <c r="R50" s="141">
        <v>0</v>
      </c>
      <c r="S50" s="141">
        <v>0</v>
      </c>
      <c r="T50" s="103"/>
      <c r="U50" s="141" t="s">
        <v>768</v>
      </c>
      <c r="V50" s="141">
        <v>0</v>
      </c>
      <c r="W50" s="141">
        <v>0</v>
      </c>
      <c r="X50" s="141">
        <v>0</v>
      </c>
      <c r="Y50" s="145">
        <v>0</v>
      </c>
      <c r="Z50" s="163"/>
      <c r="AA50" s="158">
        <v>0</v>
      </c>
      <c r="AB50" s="417">
        <v>0</v>
      </c>
      <c r="AC50" s="142">
        <v>23.59</v>
      </c>
      <c r="AD50" s="429">
        <v>24.29</v>
      </c>
      <c r="AE50" s="141">
        <v>0</v>
      </c>
      <c r="AF50" s="141">
        <v>0</v>
      </c>
      <c r="AG50" s="103"/>
      <c r="AH50" s="141" t="s">
        <v>768</v>
      </c>
      <c r="AI50" s="141">
        <v>0</v>
      </c>
      <c r="AJ50" s="141">
        <v>0</v>
      </c>
      <c r="AK50" s="141">
        <v>0</v>
      </c>
      <c r="AL50" s="141">
        <v>0</v>
      </c>
      <c r="AM50" s="103"/>
      <c r="AN50" s="417"/>
      <c r="AO50" s="142">
        <v>24.59</v>
      </c>
      <c r="AP50" s="429">
        <v>25.29</v>
      </c>
      <c r="AQ50" s="141">
        <v>0</v>
      </c>
      <c r="AR50" s="141">
        <v>0</v>
      </c>
      <c r="AT50" s="141" t="s">
        <v>768</v>
      </c>
      <c r="AU50" s="141">
        <v>0</v>
      </c>
      <c r="AV50" s="141">
        <v>0</v>
      </c>
      <c r="AW50" s="141">
        <v>0</v>
      </c>
      <c r="AX50" s="141">
        <v>0</v>
      </c>
    </row>
    <row r="51" spans="1:50" s="29" customFormat="1" ht="17.25" x14ac:dyDescent="0.25">
      <c r="A51"/>
      <c r="B51" s="140" t="s">
        <v>1121</v>
      </c>
      <c r="C51" s="417"/>
      <c r="D51" s="178">
        <v>0</v>
      </c>
      <c r="E51" s="178">
        <v>0</v>
      </c>
      <c r="F51" s="178">
        <v>0</v>
      </c>
      <c r="G51" s="141">
        <v>0</v>
      </c>
      <c r="H51" s="30"/>
      <c r="I51" s="417" t="s">
        <v>768</v>
      </c>
      <c r="J51" s="141">
        <v>0</v>
      </c>
      <c r="K51" s="141">
        <v>0</v>
      </c>
      <c r="L51" s="141">
        <v>0</v>
      </c>
      <c r="M51" s="141">
        <v>0</v>
      </c>
      <c r="O51" s="417"/>
      <c r="P51" s="273">
        <v>0</v>
      </c>
      <c r="Q51" s="273">
        <v>0</v>
      </c>
      <c r="R51" s="273">
        <v>0</v>
      </c>
      <c r="S51" s="141">
        <v>0</v>
      </c>
      <c r="U51" s="141" t="s">
        <v>768</v>
      </c>
      <c r="V51" s="141">
        <v>0</v>
      </c>
      <c r="W51" s="141">
        <v>0</v>
      </c>
      <c r="X51" s="141">
        <v>0</v>
      </c>
      <c r="Y51" s="145">
        <v>0</v>
      </c>
      <c r="Z51" s="148"/>
      <c r="AA51" s="141">
        <v>0</v>
      </c>
      <c r="AB51" s="417">
        <v>0</v>
      </c>
      <c r="AC51" s="145">
        <v>0</v>
      </c>
      <c r="AD51" s="429">
        <v>24.05</v>
      </c>
      <c r="AE51" s="176">
        <v>0</v>
      </c>
      <c r="AF51" s="176">
        <v>0</v>
      </c>
      <c r="AH51" s="176" t="s">
        <v>768</v>
      </c>
      <c r="AI51" s="176">
        <v>0</v>
      </c>
      <c r="AJ51" s="176">
        <v>0</v>
      </c>
      <c r="AK51" s="176">
        <v>0</v>
      </c>
      <c r="AL51" s="176">
        <v>0</v>
      </c>
      <c r="AN51" s="417"/>
      <c r="AO51" s="191">
        <v>0</v>
      </c>
      <c r="AP51" s="429">
        <v>25.05</v>
      </c>
      <c r="AQ51" s="176">
        <v>0</v>
      </c>
      <c r="AR51" s="176">
        <v>0</v>
      </c>
      <c r="AT51" s="176" t="s">
        <v>768</v>
      </c>
      <c r="AU51" s="176">
        <v>0</v>
      </c>
      <c r="AV51" s="176">
        <v>0</v>
      </c>
      <c r="AW51" s="176">
        <v>0</v>
      </c>
      <c r="AX51" s="176">
        <v>0</v>
      </c>
    </row>
    <row r="52" spans="1:50" s="29" customFormat="1" ht="17.25" x14ac:dyDescent="0.25">
      <c r="A52"/>
      <c r="B52" s="140" t="s">
        <v>1122</v>
      </c>
      <c r="C52" s="417"/>
      <c r="D52" s="178">
        <v>0</v>
      </c>
      <c r="E52" s="178">
        <v>0</v>
      </c>
      <c r="F52" s="178">
        <v>0</v>
      </c>
      <c r="G52" s="141">
        <v>0</v>
      </c>
      <c r="H52" s="30"/>
      <c r="I52" s="417" t="s">
        <v>768</v>
      </c>
      <c r="J52" s="141">
        <v>0</v>
      </c>
      <c r="K52" s="141">
        <v>0</v>
      </c>
      <c r="L52" s="141">
        <v>0</v>
      </c>
      <c r="M52" s="141">
        <v>0</v>
      </c>
      <c r="O52" s="417"/>
      <c r="P52" s="273">
        <v>0</v>
      </c>
      <c r="Q52" s="273">
        <v>0</v>
      </c>
      <c r="R52" s="273">
        <v>0</v>
      </c>
      <c r="S52" s="141">
        <v>0</v>
      </c>
      <c r="U52" s="141" t="s">
        <v>768</v>
      </c>
      <c r="V52" s="141">
        <v>0</v>
      </c>
      <c r="W52" s="141">
        <v>0</v>
      </c>
      <c r="X52" s="141">
        <v>0</v>
      </c>
      <c r="Y52" s="145">
        <v>0</v>
      </c>
      <c r="Z52" s="148"/>
      <c r="AA52" s="176">
        <v>0</v>
      </c>
      <c r="AB52" s="417">
        <v>0</v>
      </c>
      <c r="AC52" s="176">
        <v>0</v>
      </c>
      <c r="AD52" s="176">
        <v>0</v>
      </c>
      <c r="AE52" s="176">
        <v>0</v>
      </c>
      <c r="AF52" s="176">
        <v>0</v>
      </c>
      <c r="AH52" s="176" t="s">
        <v>768</v>
      </c>
      <c r="AI52" s="176">
        <v>0</v>
      </c>
      <c r="AJ52" s="176">
        <v>0</v>
      </c>
      <c r="AK52" s="176">
        <v>0</v>
      </c>
      <c r="AL52" s="176">
        <v>0</v>
      </c>
      <c r="AN52" s="417"/>
      <c r="AO52" s="176">
        <v>0</v>
      </c>
      <c r="AP52" s="176">
        <v>0</v>
      </c>
      <c r="AQ52" s="176">
        <v>0</v>
      </c>
      <c r="AR52" s="176">
        <v>0</v>
      </c>
      <c r="AT52" s="176" t="s">
        <v>768</v>
      </c>
      <c r="AU52" s="176">
        <v>0</v>
      </c>
      <c r="AV52" s="176">
        <v>0</v>
      </c>
      <c r="AW52" s="176">
        <v>0</v>
      </c>
      <c r="AX52" s="176">
        <v>0</v>
      </c>
    </row>
    <row r="53" spans="1:50" s="29" customFormat="1" ht="17.25" x14ac:dyDescent="0.25">
      <c r="A53"/>
      <c r="B53" s="140" t="s">
        <v>1123</v>
      </c>
      <c r="C53" s="417"/>
      <c r="D53" s="178">
        <v>0</v>
      </c>
      <c r="E53" s="178">
        <v>0</v>
      </c>
      <c r="F53" s="178">
        <v>0</v>
      </c>
      <c r="G53" s="141">
        <v>0</v>
      </c>
      <c r="H53" s="30"/>
      <c r="I53" s="417" t="s">
        <v>768</v>
      </c>
      <c r="J53" s="141">
        <v>0</v>
      </c>
      <c r="K53" s="141">
        <v>0</v>
      </c>
      <c r="L53" s="141">
        <v>0</v>
      </c>
      <c r="M53" s="141">
        <v>0</v>
      </c>
      <c r="O53" s="417"/>
      <c r="P53" s="273">
        <v>0</v>
      </c>
      <c r="Q53" s="273">
        <v>0</v>
      </c>
      <c r="R53" s="273">
        <v>0</v>
      </c>
      <c r="S53" s="141">
        <v>0</v>
      </c>
      <c r="U53" s="141" t="s">
        <v>768</v>
      </c>
      <c r="V53" s="141">
        <v>0</v>
      </c>
      <c r="W53" s="141">
        <v>0</v>
      </c>
      <c r="X53" s="141">
        <v>0</v>
      </c>
      <c r="Y53" s="145">
        <v>0</v>
      </c>
      <c r="Z53" s="148"/>
      <c r="AA53" s="176">
        <v>0</v>
      </c>
      <c r="AB53" s="417">
        <v>0</v>
      </c>
      <c r="AC53" s="176">
        <v>0</v>
      </c>
      <c r="AD53" s="176">
        <v>0</v>
      </c>
      <c r="AE53" s="176">
        <v>0</v>
      </c>
      <c r="AF53" s="176">
        <v>0</v>
      </c>
      <c r="AH53" s="176" t="s">
        <v>768</v>
      </c>
      <c r="AI53" s="176">
        <v>0</v>
      </c>
      <c r="AJ53" s="176">
        <v>0</v>
      </c>
      <c r="AK53" s="176">
        <v>0</v>
      </c>
      <c r="AL53" s="176">
        <v>0</v>
      </c>
      <c r="AN53" s="417"/>
      <c r="AO53" s="176">
        <v>0</v>
      </c>
      <c r="AP53" s="176">
        <v>0</v>
      </c>
      <c r="AQ53" s="176">
        <v>0</v>
      </c>
      <c r="AR53" s="176">
        <v>0</v>
      </c>
      <c r="AT53" s="176" t="s">
        <v>768</v>
      </c>
      <c r="AU53" s="176">
        <v>0</v>
      </c>
      <c r="AV53" s="176">
        <v>0</v>
      </c>
      <c r="AW53" s="176">
        <v>0</v>
      </c>
      <c r="AX53" s="176">
        <v>0</v>
      </c>
    </row>
    <row r="54" spans="1:50" s="29" customFormat="1" ht="17.25" x14ac:dyDescent="0.25">
      <c r="A54"/>
      <c r="B54" s="140" t="s">
        <v>1124</v>
      </c>
      <c r="C54" s="417"/>
      <c r="D54" s="178">
        <v>0</v>
      </c>
      <c r="E54" s="178">
        <v>0</v>
      </c>
      <c r="F54" s="178">
        <v>0</v>
      </c>
      <c r="G54" s="141">
        <v>0</v>
      </c>
      <c r="H54" s="30"/>
      <c r="I54" s="417" t="s">
        <v>768</v>
      </c>
      <c r="J54" s="141">
        <v>0</v>
      </c>
      <c r="K54" s="141">
        <v>0</v>
      </c>
      <c r="L54" s="141">
        <v>0</v>
      </c>
      <c r="M54" s="141">
        <v>0</v>
      </c>
      <c r="O54" s="417"/>
      <c r="P54" s="273">
        <v>0</v>
      </c>
      <c r="Q54" s="273">
        <v>0</v>
      </c>
      <c r="R54" s="273">
        <v>0</v>
      </c>
      <c r="S54" s="141">
        <v>0</v>
      </c>
      <c r="U54" s="141" t="s">
        <v>768</v>
      </c>
      <c r="V54" s="141">
        <v>0</v>
      </c>
      <c r="W54" s="141">
        <v>0</v>
      </c>
      <c r="X54" s="141">
        <v>0</v>
      </c>
      <c r="Y54" s="145">
        <v>0</v>
      </c>
      <c r="Z54" s="148"/>
      <c r="AA54" s="176">
        <v>0</v>
      </c>
      <c r="AB54" s="417">
        <v>0</v>
      </c>
      <c r="AC54" s="176">
        <v>0</v>
      </c>
      <c r="AD54" s="176">
        <v>0</v>
      </c>
      <c r="AE54" s="176">
        <v>0</v>
      </c>
      <c r="AF54" s="176">
        <v>0</v>
      </c>
      <c r="AH54" s="176" t="s">
        <v>768</v>
      </c>
      <c r="AI54" s="176">
        <v>0</v>
      </c>
      <c r="AJ54" s="176">
        <v>0</v>
      </c>
      <c r="AK54" s="176">
        <v>0</v>
      </c>
      <c r="AL54" s="176">
        <v>0</v>
      </c>
      <c r="AN54" s="417"/>
      <c r="AO54" s="176">
        <v>0</v>
      </c>
      <c r="AP54" s="176">
        <v>0</v>
      </c>
      <c r="AQ54" s="176">
        <v>0</v>
      </c>
      <c r="AR54" s="176">
        <v>0</v>
      </c>
      <c r="AT54" s="176" t="s">
        <v>768</v>
      </c>
      <c r="AU54" s="176">
        <v>0</v>
      </c>
      <c r="AV54" s="176">
        <v>0</v>
      </c>
      <c r="AW54" s="176">
        <v>0</v>
      </c>
      <c r="AX54" s="176">
        <v>0</v>
      </c>
    </row>
    <row r="55" spans="1:50" s="29" customFormat="1" ht="17.25" x14ac:dyDescent="0.25">
      <c r="A55"/>
      <c r="B55" s="140" t="s">
        <v>1125</v>
      </c>
      <c r="C55" s="417"/>
      <c r="D55" s="178">
        <v>0</v>
      </c>
      <c r="E55" s="178">
        <v>0</v>
      </c>
      <c r="F55" s="178">
        <v>0</v>
      </c>
      <c r="G55" s="141">
        <v>0</v>
      </c>
      <c r="H55" s="30"/>
      <c r="I55" s="417" t="s">
        <v>768</v>
      </c>
      <c r="J55" s="141">
        <v>0</v>
      </c>
      <c r="K55" s="141">
        <v>0</v>
      </c>
      <c r="L55" s="141">
        <v>0</v>
      </c>
      <c r="M55" s="141">
        <v>0</v>
      </c>
      <c r="O55" s="417"/>
      <c r="P55" s="273">
        <v>0</v>
      </c>
      <c r="Q55" s="273">
        <v>0</v>
      </c>
      <c r="R55" s="273">
        <v>0</v>
      </c>
      <c r="S55" s="141">
        <v>0</v>
      </c>
      <c r="U55" s="141" t="s">
        <v>768</v>
      </c>
      <c r="V55" s="141">
        <v>0</v>
      </c>
      <c r="W55" s="141">
        <v>0</v>
      </c>
      <c r="X55" s="141">
        <v>0</v>
      </c>
      <c r="Y55" s="145">
        <v>0</v>
      </c>
      <c r="Z55" s="148"/>
      <c r="AA55" s="176">
        <v>0</v>
      </c>
      <c r="AB55" s="417">
        <v>0</v>
      </c>
      <c r="AC55" s="176">
        <v>0</v>
      </c>
      <c r="AD55" s="176">
        <v>0</v>
      </c>
      <c r="AE55" s="176">
        <v>0</v>
      </c>
      <c r="AF55" s="176">
        <v>0</v>
      </c>
      <c r="AH55" s="176" t="s">
        <v>768</v>
      </c>
      <c r="AI55" s="176">
        <v>0</v>
      </c>
      <c r="AJ55" s="176">
        <v>0</v>
      </c>
      <c r="AK55" s="176">
        <v>0</v>
      </c>
      <c r="AL55" s="176">
        <v>0</v>
      </c>
      <c r="AN55" s="417"/>
      <c r="AO55" s="176">
        <v>0</v>
      </c>
      <c r="AP55" s="176">
        <v>0</v>
      </c>
      <c r="AQ55" s="176">
        <v>0</v>
      </c>
      <c r="AR55" s="176">
        <v>0</v>
      </c>
      <c r="AT55" s="176" t="s">
        <v>768</v>
      </c>
      <c r="AU55" s="176">
        <v>0</v>
      </c>
      <c r="AV55" s="176">
        <v>0</v>
      </c>
      <c r="AW55" s="176">
        <v>0</v>
      </c>
      <c r="AX55" s="176">
        <v>0</v>
      </c>
    </row>
    <row r="56" spans="1:50" s="29" customFormat="1" ht="17.25" x14ac:dyDescent="0.25">
      <c r="A56"/>
      <c r="B56" s="140" t="s">
        <v>1126</v>
      </c>
      <c r="C56" s="417"/>
      <c r="D56" s="178">
        <v>0</v>
      </c>
      <c r="E56" s="178">
        <v>0</v>
      </c>
      <c r="F56" s="178">
        <v>0</v>
      </c>
      <c r="G56" s="141">
        <v>0</v>
      </c>
      <c r="H56" s="30"/>
      <c r="I56" s="417" t="s">
        <v>768</v>
      </c>
      <c r="J56" s="141">
        <v>0</v>
      </c>
      <c r="K56" s="141">
        <v>0</v>
      </c>
      <c r="L56" s="141">
        <v>0</v>
      </c>
      <c r="M56" s="141">
        <v>0</v>
      </c>
      <c r="O56" s="417"/>
      <c r="P56" s="273">
        <v>0</v>
      </c>
      <c r="Q56" s="273">
        <v>0</v>
      </c>
      <c r="R56" s="273">
        <v>0</v>
      </c>
      <c r="S56" s="141">
        <v>0</v>
      </c>
      <c r="U56" s="141" t="s">
        <v>768</v>
      </c>
      <c r="V56" s="141">
        <v>0</v>
      </c>
      <c r="W56" s="141">
        <v>0</v>
      </c>
      <c r="X56" s="141">
        <v>0</v>
      </c>
      <c r="Y56" s="145">
        <v>0</v>
      </c>
      <c r="Z56" s="148"/>
      <c r="AA56" s="176">
        <v>0</v>
      </c>
      <c r="AB56" s="417">
        <v>0</v>
      </c>
      <c r="AC56" s="176">
        <v>0</v>
      </c>
      <c r="AD56" s="176">
        <v>0</v>
      </c>
      <c r="AE56" s="176">
        <v>0</v>
      </c>
      <c r="AF56" s="176">
        <v>0</v>
      </c>
      <c r="AH56" s="176" t="s">
        <v>768</v>
      </c>
      <c r="AI56" s="176">
        <v>0</v>
      </c>
      <c r="AJ56" s="176">
        <v>0</v>
      </c>
      <c r="AK56" s="176">
        <v>0</v>
      </c>
      <c r="AL56" s="176">
        <v>0</v>
      </c>
      <c r="AN56" s="417"/>
      <c r="AO56" s="176">
        <v>0</v>
      </c>
      <c r="AP56" s="176">
        <v>0</v>
      </c>
      <c r="AQ56" s="176">
        <v>0</v>
      </c>
      <c r="AR56" s="176">
        <v>0</v>
      </c>
      <c r="AT56" s="176" t="s">
        <v>768</v>
      </c>
      <c r="AU56" s="176">
        <v>0</v>
      </c>
      <c r="AV56" s="176">
        <v>0</v>
      </c>
      <c r="AW56" s="176">
        <v>0</v>
      </c>
      <c r="AX56" s="176">
        <v>0</v>
      </c>
    </row>
    <row r="57" spans="1:50" x14ac:dyDescent="0.25">
      <c r="D57" s="32"/>
      <c r="E57" s="32"/>
      <c r="J57" s="32"/>
      <c r="K57" s="32"/>
      <c r="L57" s="32"/>
      <c r="M57" s="32"/>
      <c r="P57" s="32"/>
      <c r="Q57" s="32"/>
      <c r="R57" s="32"/>
      <c r="S57" s="32"/>
      <c r="V57" s="32"/>
      <c r="W57" s="32"/>
      <c r="X57" s="32"/>
      <c r="Y57" s="32"/>
      <c r="Z57" s="148"/>
      <c r="AC57" s="32"/>
      <c r="AD57" s="32"/>
      <c r="AE57" s="32"/>
      <c r="AF57" s="32"/>
      <c r="AI57" s="32"/>
      <c r="AJ57" s="32"/>
      <c r="AK57" s="32"/>
      <c r="AL57" s="32"/>
      <c r="AO57" s="32"/>
      <c r="AP57" s="32"/>
      <c r="AU57" s="32"/>
      <c r="AV57" s="32"/>
    </row>
    <row r="58" spans="1:50" ht="15.75" x14ac:dyDescent="0.25">
      <c r="B58" s="27" t="s">
        <v>793</v>
      </c>
      <c r="C58" s="27"/>
      <c r="I58" s="515" t="s">
        <v>792</v>
      </c>
      <c r="J58" s="515"/>
      <c r="K58" s="515"/>
      <c r="L58" s="515"/>
      <c r="M58" s="515"/>
      <c r="O58" s="518" t="s">
        <v>791</v>
      </c>
      <c r="P58" s="518"/>
      <c r="Q58" s="518"/>
      <c r="R58" s="518"/>
      <c r="S58" s="518"/>
      <c r="U58" s="515" t="s">
        <v>789</v>
      </c>
      <c r="V58" s="515"/>
      <c r="W58" s="515"/>
      <c r="X58" s="515"/>
      <c r="Y58" s="516"/>
      <c r="Z58" s="148"/>
      <c r="AA58" s="522" t="s">
        <v>1138</v>
      </c>
      <c r="AB58" s="518"/>
      <c r="AC58" s="518"/>
      <c r="AD58" s="518"/>
      <c r="AE58" s="518"/>
      <c r="AF58" s="518"/>
      <c r="AH58" s="518" t="s">
        <v>790</v>
      </c>
      <c r="AI58" s="518"/>
      <c r="AJ58" s="518"/>
      <c r="AK58" s="518"/>
      <c r="AL58" s="518"/>
      <c r="AN58" s="518" t="s">
        <v>1139</v>
      </c>
      <c r="AO58" s="518"/>
      <c r="AP58" s="518"/>
      <c r="AQ58" s="518"/>
      <c r="AR58" s="518"/>
      <c r="AT58" s="518" t="s">
        <v>789</v>
      </c>
      <c r="AU58" s="518"/>
      <c r="AV58" s="518"/>
      <c r="AW58" s="518"/>
      <c r="AX58" s="518"/>
    </row>
    <row r="59" spans="1:50" ht="30" x14ac:dyDescent="0.25">
      <c r="B59" s="28" t="s">
        <v>22</v>
      </c>
      <c r="C59" s="408" t="s">
        <v>1117</v>
      </c>
      <c r="D59" s="160" t="s">
        <v>955</v>
      </c>
      <c r="E59" s="269" t="s">
        <v>1118</v>
      </c>
      <c r="F59" s="269" t="s">
        <v>458</v>
      </c>
      <c r="G59" s="269" t="s">
        <v>1119</v>
      </c>
      <c r="I59" s="408" t="s">
        <v>1117</v>
      </c>
      <c r="J59" s="160" t="s">
        <v>955</v>
      </c>
      <c r="K59" s="269" t="s">
        <v>1118</v>
      </c>
      <c r="L59" s="269" t="s">
        <v>458</v>
      </c>
      <c r="M59" s="269" t="s">
        <v>1119</v>
      </c>
      <c r="O59" s="408" t="s">
        <v>1117</v>
      </c>
      <c r="P59" s="160" t="s">
        <v>955</v>
      </c>
      <c r="Q59" s="269" t="s">
        <v>1118</v>
      </c>
      <c r="R59" s="269" t="s">
        <v>458</v>
      </c>
      <c r="S59" s="269" t="s">
        <v>1119</v>
      </c>
      <c r="U59" s="408" t="s">
        <v>1117</v>
      </c>
      <c r="V59" s="160" t="s">
        <v>955</v>
      </c>
      <c r="W59" s="269" t="s">
        <v>1118</v>
      </c>
      <c r="X59" s="269" t="s">
        <v>458</v>
      </c>
      <c r="Y59" s="269" t="s">
        <v>1119</v>
      </c>
      <c r="Z59" s="148"/>
      <c r="AA59" s="269" t="s">
        <v>771</v>
      </c>
      <c r="AB59" s="408" t="s">
        <v>1117</v>
      </c>
      <c r="AC59" s="160" t="s">
        <v>955</v>
      </c>
      <c r="AD59" s="269" t="s">
        <v>1118</v>
      </c>
      <c r="AE59" s="269" t="s">
        <v>458</v>
      </c>
      <c r="AF59" s="269" t="s">
        <v>1119</v>
      </c>
      <c r="AH59" s="408" t="s">
        <v>1117</v>
      </c>
      <c r="AI59" s="160" t="s">
        <v>955</v>
      </c>
      <c r="AJ59" s="269" t="s">
        <v>1118</v>
      </c>
      <c r="AK59" s="269" t="s">
        <v>458</v>
      </c>
      <c r="AL59" s="269" t="s">
        <v>1119</v>
      </c>
      <c r="AN59" s="408" t="s">
        <v>1117</v>
      </c>
      <c r="AO59" s="160" t="s">
        <v>955</v>
      </c>
      <c r="AP59" s="269" t="s">
        <v>1118</v>
      </c>
      <c r="AQ59" s="269" t="s">
        <v>458</v>
      </c>
      <c r="AR59" s="269" t="s">
        <v>1119</v>
      </c>
      <c r="AT59" s="408" t="s">
        <v>1117</v>
      </c>
      <c r="AU59" s="160" t="s">
        <v>955</v>
      </c>
      <c r="AV59" s="269" t="s">
        <v>1118</v>
      </c>
      <c r="AW59" s="269" t="s">
        <v>458</v>
      </c>
      <c r="AX59" s="269" t="s">
        <v>1119</v>
      </c>
    </row>
    <row r="60" spans="1:50" ht="17.25" x14ac:dyDescent="0.25">
      <c r="B60" s="140" t="s">
        <v>598</v>
      </c>
      <c r="C60" s="141" t="s">
        <v>768</v>
      </c>
      <c r="D60" s="190">
        <v>111.69</v>
      </c>
      <c r="E60" s="431">
        <v>115.04</v>
      </c>
      <c r="F60" s="183">
        <v>91.52</v>
      </c>
      <c r="G60" s="149">
        <v>111.69</v>
      </c>
      <c r="I60" s="141" t="s">
        <v>768</v>
      </c>
      <c r="J60" s="142">
        <v>111.94</v>
      </c>
      <c r="K60" s="431">
        <v>115.29</v>
      </c>
      <c r="L60" s="153">
        <v>91.77</v>
      </c>
      <c r="M60" s="149">
        <v>111.94</v>
      </c>
      <c r="N60" s="287"/>
      <c r="O60" s="141" t="s">
        <v>768</v>
      </c>
      <c r="P60" s="142">
        <v>112.69</v>
      </c>
      <c r="Q60" s="431">
        <v>116.04</v>
      </c>
      <c r="R60" s="153">
        <v>92.52</v>
      </c>
      <c r="S60" s="149">
        <v>112.69</v>
      </c>
      <c r="U60" s="141" t="s">
        <v>768</v>
      </c>
      <c r="V60" s="286">
        <v>112.94</v>
      </c>
      <c r="W60" s="432">
        <v>116.29</v>
      </c>
      <c r="X60" s="153">
        <v>92.77</v>
      </c>
      <c r="Y60" s="172">
        <v>112.94</v>
      </c>
      <c r="Z60" s="148"/>
      <c r="AA60" s="158">
        <v>0</v>
      </c>
      <c r="AB60" s="141">
        <v>0</v>
      </c>
      <c r="AC60" s="171">
        <v>113.69</v>
      </c>
      <c r="AD60" s="429">
        <v>117.04</v>
      </c>
      <c r="AE60" s="150">
        <v>98.27</v>
      </c>
      <c r="AF60" s="149">
        <v>118.44</v>
      </c>
      <c r="AH60" s="141" t="s">
        <v>768</v>
      </c>
      <c r="AI60" s="159">
        <v>113.94</v>
      </c>
      <c r="AJ60" s="431">
        <v>117.29</v>
      </c>
      <c r="AK60" s="150">
        <v>98.52</v>
      </c>
      <c r="AL60" s="149">
        <v>118.69</v>
      </c>
      <c r="AN60" s="141" t="s">
        <v>768</v>
      </c>
      <c r="AO60" s="159">
        <v>114.69</v>
      </c>
      <c r="AP60" s="431">
        <v>118.04</v>
      </c>
      <c r="AQ60" s="150">
        <v>99.27</v>
      </c>
      <c r="AR60" s="149">
        <v>119.44</v>
      </c>
      <c r="AT60" s="141" t="s">
        <v>768</v>
      </c>
      <c r="AU60" s="159">
        <v>114.94</v>
      </c>
      <c r="AV60" s="431">
        <v>118.29</v>
      </c>
      <c r="AW60" s="150">
        <v>99.52</v>
      </c>
      <c r="AX60" s="149">
        <v>119.69</v>
      </c>
    </row>
    <row r="61" spans="1:50" s="29" customFormat="1" ht="17.25" x14ac:dyDescent="0.25">
      <c r="A61"/>
      <c r="B61" s="166" t="s">
        <v>769</v>
      </c>
      <c r="C61" s="141" t="s">
        <v>768</v>
      </c>
      <c r="D61" s="190">
        <v>55.85</v>
      </c>
      <c r="E61" s="431">
        <v>57.52</v>
      </c>
      <c r="F61" s="183">
        <v>45.98</v>
      </c>
      <c r="G61" s="149">
        <v>55.85</v>
      </c>
      <c r="H61" s="156"/>
      <c r="I61" s="141" t="s">
        <v>768</v>
      </c>
      <c r="J61" s="142">
        <v>56.1</v>
      </c>
      <c r="K61" s="431">
        <v>57.77</v>
      </c>
      <c r="L61" s="153">
        <v>46.23</v>
      </c>
      <c r="M61" s="149">
        <v>56.1</v>
      </c>
      <c r="O61" s="141" t="s">
        <v>768</v>
      </c>
      <c r="P61" s="142">
        <v>56.85</v>
      </c>
      <c r="Q61" s="431">
        <v>58.52</v>
      </c>
      <c r="R61" s="153">
        <v>46.98</v>
      </c>
      <c r="S61" s="149">
        <v>56.85</v>
      </c>
      <c r="U61" s="141" t="s">
        <v>768</v>
      </c>
      <c r="V61" s="286">
        <v>57.1</v>
      </c>
      <c r="W61" s="432">
        <v>58.77</v>
      </c>
      <c r="X61" s="153">
        <v>47.23</v>
      </c>
      <c r="Y61" s="172">
        <v>57.1</v>
      </c>
      <c r="Z61" s="148"/>
      <c r="AA61" s="288">
        <v>55.85</v>
      </c>
      <c r="AB61" s="141">
        <v>0</v>
      </c>
      <c r="AC61" s="171">
        <v>57.85</v>
      </c>
      <c r="AD61" s="429">
        <v>59.52</v>
      </c>
      <c r="AE61" s="150">
        <v>52.73</v>
      </c>
      <c r="AF61" s="149">
        <v>62.6</v>
      </c>
      <c r="AH61" s="141" t="s">
        <v>768</v>
      </c>
      <c r="AI61" s="159">
        <v>58.1</v>
      </c>
      <c r="AJ61" s="431">
        <v>59.77</v>
      </c>
      <c r="AK61" s="150">
        <v>52.98</v>
      </c>
      <c r="AL61" s="149">
        <v>62.85</v>
      </c>
      <c r="AN61" s="141" t="s">
        <v>768</v>
      </c>
      <c r="AO61" s="159">
        <v>58.85</v>
      </c>
      <c r="AP61" s="431">
        <v>60.52</v>
      </c>
      <c r="AQ61" s="150">
        <v>53.73</v>
      </c>
      <c r="AR61" s="149">
        <v>63.6</v>
      </c>
      <c r="AT61" s="141" t="s">
        <v>768</v>
      </c>
      <c r="AU61" s="159">
        <v>59.1</v>
      </c>
      <c r="AV61" s="431">
        <v>60.77</v>
      </c>
      <c r="AW61" s="150">
        <v>53.98</v>
      </c>
      <c r="AX61" s="149">
        <v>63.85</v>
      </c>
    </row>
    <row r="62" spans="1:50" ht="17.25" x14ac:dyDescent="0.25">
      <c r="B62" s="146" t="s">
        <v>600</v>
      </c>
      <c r="C62" s="430" t="s">
        <v>1133</v>
      </c>
      <c r="D62" s="190">
        <v>31.91</v>
      </c>
      <c r="E62" s="431">
        <v>32.869999999999997</v>
      </c>
      <c r="F62" s="183">
        <v>28.93</v>
      </c>
      <c r="G62" s="149">
        <v>31.91</v>
      </c>
      <c r="H62" s="155"/>
      <c r="I62" s="430" t="s">
        <v>768</v>
      </c>
      <c r="J62" s="142">
        <v>32.159999999999997</v>
      </c>
      <c r="K62" s="431">
        <v>33.119999999999997</v>
      </c>
      <c r="L62" s="153">
        <v>29.18</v>
      </c>
      <c r="M62" s="149">
        <v>32.159999999999997</v>
      </c>
      <c r="O62" s="430"/>
      <c r="P62" s="142">
        <v>32.909999999999997</v>
      </c>
      <c r="Q62" s="431">
        <v>33.869999999999997</v>
      </c>
      <c r="R62" s="153">
        <v>29.93</v>
      </c>
      <c r="S62" s="149">
        <v>32.909999999999997</v>
      </c>
      <c r="U62" s="430" t="s">
        <v>768</v>
      </c>
      <c r="V62" s="286">
        <v>33.159999999999997</v>
      </c>
      <c r="W62" s="432">
        <v>34.119999999999997</v>
      </c>
      <c r="X62" s="153">
        <v>30.18</v>
      </c>
      <c r="Y62" s="172">
        <v>33.159999999999997</v>
      </c>
      <c r="Z62" s="148"/>
      <c r="AA62" s="288">
        <v>31.91</v>
      </c>
      <c r="AB62" s="430">
        <v>0</v>
      </c>
      <c r="AC62" s="171">
        <v>33.909999999999997</v>
      </c>
      <c r="AD62" s="429">
        <v>34.869999999999997</v>
      </c>
      <c r="AE62" s="150">
        <v>35.68</v>
      </c>
      <c r="AF62" s="149">
        <v>38.659999999999997</v>
      </c>
      <c r="AH62" s="430" t="s">
        <v>768</v>
      </c>
      <c r="AI62" s="159">
        <v>34.159999999999997</v>
      </c>
      <c r="AJ62" s="431">
        <v>35.119999999999997</v>
      </c>
      <c r="AK62" s="150">
        <v>35.93</v>
      </c>
      <c r="AL62" s="149">
        <v>38.909999999999997</v>
      </c>
      <c r="AN62" s="430"/>
      <c r="AO62" s="159">
        <v>34.909999999999997</v>
      </c>
      <c r="AP62" s="431">
        <v>35.869999999999997</v>
      </c>
      <c r="AQ62" s="150">
        <v>36.68</v>
      </c>
      <c r="AR62" s="149">
        <v>39.659999999999997</v>
      </c>
      <c r="AT62" s="430" t="s">
        <v>768</v>
      </c>
      <c r="AU62" s="159">
        <v>35.159999999999997</v>
      </c>
      <c r="AV62" s="431">
        <v>36.119999999999997</v>
      </c>
      <c r="AW62" s="150">
        <v>36.93</v>
      </c>
      <c r="AX62" s="149">
        <v>39.909999999999997</v>
      </c>
    </row>
    <row r="63" spans="1:50" ht="17.25" x14ac:dyDescent="0.25">
      <c r="B63" s="146" t="s">
        <v>601</v>
      </c>
      <c r="C63" s="430" t="s">
        <v>1133</v>
      </c>
      <c r="D63" s="190">
        <v>26.52</v>
      </c>
      <c r="E63" s="431">
        <v>27.32</v>
      </c>
      <c r="F63" s="183">
        <v>22.3</v>
      </c>
      <c r="G63" s="149">
        <v>26.52</v>
      </c>
      <c r="I63" s="430" t="s">
        <v>768</v>
      </c>
      <c r="J63" s="142">
        <v>26.77</v>
      </c>
      <c r="K63" s="431">
        <v>27.57</v>
      </c>
      <c r="L63" s="153">
        <v>22.55</v>
      </c>
      <c r="M63" s="149">
        <v>26.77</v>
      </c>
      <c r="O63" s="430"/>
      <c r="P63" s="142">
        <v>27.52</v>
      </c>
      <c r="Q63" s="431">
        <v>28.32</v>
      </c>
      <c r="R63" s="153">
        <v>23.3</v>
      </c>
      <c r="S63" s="149">
        <v>27.52</v>
      </c>
      <c r="U63" s="430" t="s">
        <v>768</v>
      </c>
      <c r="V63" s="286">
        <v>27.77</v>
      </c>
      <c r="W63" s="432">
        <v>28.57</v>
      </c>
      <c r="X63" s="153">
        <v>23.55</v>
      </c>
      <c r="Y63" s="172">
        <v>27.77</v>
      </c>
      <c r="Z63" s="148"/>
      <c r="AA63" s="288">
        <v>26.52</v>
      </c>
      <c r="AB63" s="430">
        <v>0</v>
      </c>
      <c r="AC63" s="171">
        <v>28.52</v>
      </c>
      <c r="AD63" s="429">
        <v>29.32</v>
      </c>
      <c r="AE63" s="150">
        <v>29.05</v>
      </c>
      <c r="AF63" s="149">
        <v>33.270000000000003</v>
      </c>
      <c r="AH63" s="430" t="s">
        <v>768</v>
      </c>
      <c r="AI63" s="159">
        <v>28.77</v>
      </c>
      <c r="AJ63" s="431">
        <v>29.57</v>
      </c>
      <c r="AK63" s="150">
        <v>29.3</v>
      </c>
      <c r="AL63" s="149">
        <v>33.520000000000003</v>
      </c>
      <c r="AN63" s="430"/>
      <c r="AO63" s="159">
        <v>29.52</v>
      </c>
      <c r="AP63" s="431">
        <v>30.32</v>
      </c>
      <c r="AQ63" s="150">
        <v>30.05</v>
      </c>
      <c r="AR63" s="149">
        <v>34.270000000000003</v>
      </c>
      <c r="AT63" s="430" t="s">
        <v>768</v>
      </c>
      <c r="AU63" s="159">
        <v>29.77</v>
      </c>
      <c r="AV63" s="431">
        <v>30.57</v>
      </c>
      <c r="AW63" s="150">
        <v>30.3</v>
      </c>
      <c r="AX63" s="149">
        <v>34.520000000000003</v>
      </c>
    </row>
    <row r="64" spans="1:50" ht="17.25" x14ac:dyDescent="0.25">
      <c r="B64" s="146" t="s">
        <v>602</v>
      </c>
      <c r="C64" s="417"/>
      <c r="D64" s="190">
        <v>26.33</v>
      </c>
      <c r="E64" s="431">
        <v>27.12</v>
      </c>
      <c r="F64" s="183">
        <v>21.01</v>
      </c>
      <c r="G64" s="149">
        <v>26.33</v>
      </c>
      <c r="I64" s="417" t="s">
        <v>768</v>
      </c>
      <c r="J64" s="142">
        <v>26.58</v>
      </c>
      <c r="K64" s="431">
        <v>27.37</v>
      </c>
      <c r="L64" s="153">
        <v>21.26</v>
      </c>
      <c r="M64" s="149">
        <v>26.58</v>
      </c>
      <c r="O64" s="417"/>
      <c r="P64" s="142">
        <v>27.33</v>
      </c>
      <c r="Q64" s="431">
        <v>28.12</v>
      </c>
      <c r="R64" s="153">
        <v>22.01</v>
      </c>
      <c r="S64" s="149">
        <v>27.33</v>
      </c>
      <c r="U64" s="417" t="s">
        <v>768</v>
      </c>
      <c r="V64" s="286">
        <v>27.58</v>
      </c>
      <c r="W64" s="432">
        <v>28.37</v>
      </c>
      <c r="X64" s="153">
        <v>22.26</v>
      </c>
      <c r="Y64" s="172">
        <v>27.58</v>
      </c>
      <c r="Z64" s="148"/>
      <c r="AA64" s="288">
        <v>26.33</v>
      </c>
      <c r="AB64" s="417">
        <v>0</v>
      </c>
      <c r="AC64" s="171">
        <v>28.33</v>
      </c>
      <c r="AD64" s="429">
        <v>29.12</v>
      </c>
      <c r="AE64" s="150">
        <v>27.76</v>
      </c>
      <c r="AF64" s="149">
        <v>33.08</v>
      </c>
      <c r="AH64" s="417" t="s">
        <v>768</v>
      </c>
      <c r="AI64" s="159">
        <v>28.58</v>
      </c>
      <c r="AJ64" s="431">
        <v>29.37</v>
      </c>
      <c r="AK64" s="150">
        <v>28.01</v>
      </c>
      <c r="AL64" s="149">
        <v>33.33</v>
      </c>
      <c r="AN64" s="417"/>
      <c r="AO64" s="159">
        <v>29.33</v>
      </c>
      <c r="AP64" s="431">
        <v>30.12</v>
      </c>
      <c r="AQ64" s="150">
        <v>28.76</v>
      </c>
      <c r="AR64" s="149">
        <v>34.08</v>
      </c>
      <c r="AT64" s="417" t="s">
        <v>768</v>
      </c>
      <c r="AU64" s="159">
        <v>29.58</v>
      </c>
      <c r="AV64" s="431">
        <v>30.37</v>
      </c>
      <c r="AW64" s="150">
        <v>29.01</v>
      </c>
      <c r="AX64" s="149">
        <v>34.33</v>
      </c>
    </row>
    <row r="65" spans="1:50" ht="17.25" x14ac:dyDescent="0.25">
      <c r="B65" s="146" t="s">
        <v>603</v>
      </c>
      <c r="C65" s="417"/>
      <c r="D65" s="190">
        <v>25.05</v>
      </c>
      <c r="E65" s="431">
        <v>25.8</v>
      </c>
      <c r="F65" s="141">
        <v>0</v>
      </c>
      <c r="G65" s="141">
        <v>0</v>
      </c>
      <c r="I65" s="417" t="s">
        <v>768</v>
      </c>
      <c r="J65" s="142">
        <v>25.3</v>
      </c>
      <c r="K65" s="431">
        <v>26.05</v>
      </c>
      <c r="L65" s="141">
        <v>0</v>
      </c>
      <c r="M65" s="141">
        <v>0</v>
      </c>
      <c r="O65" s="417"/>
      <c r="P65" s="142">
        <v>26.05</v>
      </c>
      <c r="Q65" s="431">
        <v>26.8</v>
      </c>
      <c r="R65" s="141">
        <v>0</v>
      </c>
      <c r="S65" s="141">
        <v>0</v>
      </c>
      <c r="U65" s="417" t="s">
        <v>768</v>
      </c>
      <c r="V65" s="286">
        <v>26.3</v>
      </c>
      <c r="W65" s="432">
        <v>27.05</v>
      </c>
      <c r="X65" s="141">
        <v>0</v>
      </c>
      <c r="Y65" s="145">
        <v>0</v>
      </c>
      <c r="Z65" s="148"/>
      <c r="AA65" s="288">
        <v>25.05</v>
      </c>
      <c r="AB65" s="417">
        <v>0</v>
      </c>
      <c r="AC65" s="171">
        <v>27.05</v>
      </c>
      <c r="AD65" s="429">
        <v>27.8</v>
      </c>
      <c r="AE65" s="141">
        <v>0</v>
      </c>
      <c r="AF65" s="141">
        <v>0</v>
      </c>
      <c r="AH65" s="417" t="s">
        <v>768</v>
      </c>
      <c r="AI65" s="159">
        <v>27.3</v>
      </c>
      <c r="AJ65" s="431">
        <v>28.05</v>
      </c>
      <c r="AK65" s="141">
        <v>0</v>
      </c>
      <c r="AL65" s="141">
        <v>0</v>
      </c>
      <c r="AN65" s="417"/>
      <c r="AO65" s="159">
        <v>28.05</v>
      </c>
      <c r="AP65" s="431">
        <v>28.8</v>
      </c>
      <c r="AQ65" s="141">
        <v>0</v>
      </c>
      <c r="AR65" s="141">
        <v>0</v>
      </c>
      <c r="AT65" s="417" t="s">
        <v>768</v>
      </c>
      <c r="AU65" s="159">
        <v>28.3</v>
      </c>
      <c r="AV65" s="431">
        <v>29.05</v>
      </c>
      <c r="AW65" s="141">
        <v>0</v>
      </c>
      <c r="AX65" s="141">
        <v>0</v>
      </c>
    </row>
    <row r="66" spans="1:50" ht="17.25" x14ac:dyDescent="0.25">
      <c r="B66" s="146" t="s">
        <v>604</v>
      </c>
      <c r="C66" s="417"/>
      <c r="D66" s="190">
        <v>23.74</v>
      </c>
      <c r="E66" s="431">
        <v>24.45</v>
      </c>
      <c r="F66" s="141">
        <v>0</v>
      </c>
      <c r="G66" s="141">
        <v>0</v>
      </c>
      <c r="I66" s="417" t="s">
        <v>768</v>
      </c>
      <c r="J66" s="142">
        <v>23.99</v>
      </c>
      <c r="K66" s="431">
        <v>24.7</v>
      </c>
      <c r="L66" s="141">
        <v>0</v>
      </c>
      <c r="M66" s="141">
        <v>0</v>
      </c>
      <c r="O66" s="417"/>
      <c r="P66" s="142">
        <v>24.74</v>
      </c>
      <c r="Q66" s="431">
        <v>25.45</v>
      </c>
      <c r="R66" s="141">
        <v>0</v>
      </c>
      <c r="S66" s="141">
        <v>0</v>
      </c>
      <c r="U66" s="417" t="s">
        <v>768</v>
      </c>
      <c r="V66" s="286">
        <v>24.99</v>
      </c>
      <c r="W66" s="432">
        <v>25.7</v>
      </c>
      <c r="X66" s="141">
        <v>0</v>
      </c>
      <c r="Y66" s="145">
        <v>0</v>
      </c>
      <c r="Z66" s="148"/>
      <c r="AA66" s="288">
        <v>23.74</v>
      </c>
      <c r="AB66" s="417">
        <v>0</v>
      </c>
      <c r="AC66" s="171">
        <v>25.74</v>
      </c>
      <c r="AD66" s="429">
        <v>26.45</v>
      </c>
      <c r="AE66" s="141">
        <v>0</v>
      </c>
      <c r="AF66" s="141">
        <v>0</v>
      </c>
      <c r="AH66" s="417" t="s">
        <v>768</v>
      </c>
      <c r="AI66" s="159">
        <v>25.99</v>
      </c>
      <c r="AJ66" s="431">
        <v>26.7</v>
      </c>
      <c r="AK66" s="141">
        <v>0</v>
      </c>
      <c r="AL66" s="141">
        <v>0</v>
      </c>
      <c r="AN66" s="417"/>
      <c r="AO66" s="159">
        <v>26.74</v>
      </c>
      <c r="AP66" s="431">
        <v>27.45</v>
      </c>
      <c r="AQ66" s="141">
        <v>0</v>
      </c>
      <c r="AR66" s="141">
        <v>0</v>
      </c>
      <c r="AT66" s="417" t="s">
        <v>768</v>
      </c>
      <c r="AU66" s="159">
        <v>26.99</v>
      </c>
      <c r="AV66" s="431">
        <v>27.7</v>
      </c>
      <c r="AW66" s="141">
        <v>0</v>
      </c>
      <c r="AX66" s="141">
        <v>0</v>
      </c>
    </row>
    <row r="67" spans="1:50" ht="17.25" x14ac:dyDescent="0.25">
      <c r="B67" s="146" t="s">
        <v>605</v>
      </c>
      <c r="C67" s="417"/>
      <c r="D67" s="190">
        <v>22.3</v>
      </c>
      <c r="E67" s="431">
        <v>22.97</v>
      </c>
      <c r="F67" s="141">
        <v>0</v>
      </c>
      <c r="G67" s="141">
        <v>0</v>
      </c>
      <c r="I67" s="417" t="s">
        <v>768</v>
      </c>
      <c r="J67" s="142">
        <v>22.55</v>
      </c>
      <c r="K67" s="431">
        <v>23.22</v>
      </c>
      <c r="L67" s="141">
        <v>0</v>
      </c>
      <c r="M67" s="141">
        <v>0</v>
      </c>
      <c r="O67" s="417"/>
      <c r="P67" s="142">
        <v>23.3</v>
      </c>
      <c r="Q67" s="431">
        <v>23.97</v>
      </c>
      <c r="R67" s="141">
        <v>0</v>
      </c>
      <c r="S67" s="141">
        <v>0</v>
      </c>
      <c r="U67" s="417" t="s">
        <v>768</v>
      </c>
      <c r="V67" s="286">
        <v>23.55</v>
      </c>
      <c r="W67" s="432">
        <v>24.22</v>
      </c>
      <c r="X67" s="141">
        <v>0</v>
      </c>
      <c r="Y67" s="145">
        <v>0</v>
      </c>
      <c r="Z67" s="148"/>
      <c r="AA67" s="288">
        <v>22.3</v>
      </c>
      <c r="AB67" s="417">
        <v>0</v>
      </c>
      <c r="AC67" s="171">
        <v>24.3</v>
      </c>
      <c r="AD67" s="429">
        <v>24.97</v>
      </c>
      <c r="AE67" s="141">
        <v>0</v>
      </c>
      <c r="AF67" s="141">
        <v>0</v>
      </c>
      <c r="AH67" s="417" t="s">
        <v>768</v>
      </c>
      <c r="AI67" s="159">
        <v>24.55</v>
      </c>
      <c r="AJ67" s="431">
        <v>25.22</v>
      </c>
      <c r="AK67" s="141">
        <v>0</v>
      </c>
      <c r="AL67" s="141">
        <v>0</v>
      </c>
      <c r="AN67" s="417"/>
      <c r="AO67" s="159">
        <v>25.3</v>
      </c>
      <c r="AP67" s="431">
        <v>25.97</v>
      </c>
      <c r="AQ67" s="141">
        <v>0</v>
      </c>
      <c r="AR67" s="141">
        <v>0</v>
      </c>
      <c r="AT67" s="417" t="s">
        <v>768</v>
      </c>
      <c r="AU67" s="159">
        <v>25.55</v>
      </c>
      <c r="AV67" s="431">
        <v>26.22</v>
      </c>
      <c r="AW67" s="141">
        <v>0</v>
      </c>
      <c r="AX67" s="141">
        <v>0</v>
      </c>
    </row>
    <row r="68" spans="1:50" ht="17.25" x14ac:dyDescent="0.25">
      <c r="B68" s="146" t="s">
        <v>606</v>
      </c>
      <c r="C68" s="417"/>
      <c r="D68" s="141">
        <v>0</v>
      </c>
      <c r="E68" s="141">
        <v>0</v>
      </c>
      <c r="F68" s="141">
        <v>0</v>
      </c>
      <c r="G68" s="141">
        <v>0</v>
      </c>
      <c r="H68" s="103"/>
      <c r="I68" s="417" t="s">
        <v>768</v>
      </c>
      <c r="J68" s="141">
        <v>0</v>
      </c>
      <c r="K68" s="141">
        <v>0</v>
      </c>
      <c r="L68" s="141">
        <v>0</v>
      </c>
      <c r="M68" s="141">
        <v>0</v>
      </c>
      <c r="N68" s="289"/>
      <c r="O68" s="417"/>
      <c r="P68" s="141">
        <v>0</v>
      </c>
      <c r="Q68" s="141">
        <v>0</v>
      </c>
      <c r="R68" s="141">
        <v>0</v>
      </c>
      <c r="S68" s="141">
        <v>0</v>
      </c>
      <c r="T68" s="103"/>
      <c r="U68" s="417" t="s">
        <v>768</v>
      </c>
      <c r="V68" s="141">
        <v>0</v>
      </c>
      <c r="W68" s="141">
        <v>0</v>
      </c>
      <c r="X68" s="141">
        <v>0</v>
      </c>
      <c r="Y68" s="145">
        <v>0</v>
      </c>
      <c r="Z68" s="163"/>
      <c r="AA68" s="288">
        <v>20.45</v>
      </c>
      <c r="AB68" s="417">
        <v>0</v>
      </c>
      <c r="AC68" s="290">
        <v>22.45</v>
      </c>
      <c r="AD68" s="433">
        <v>23.13</v>
      </c>
      <c r="AE68" s="141">
        <v>0</v>
      </c>
      <c r="AF68" s="141">
        <v>0</v>
      </c>
      <c r="AG68" s="103"/>
      <c r="AH68" s="417" t="s">
        <v>768</v>
      </c>
      <c r="AI68" s="159">
        <v>22.7</v>
      </c>
      <c r="AJ68" s="431">
        <v>23.38</v>
      </c>
      <c r="AK68" s="141">
        <v>0</v>
      </c>
      <c r="AL68" s="141">
        <v>0</v>
      </c>
      <c r="AM68" s="103"/>
      <c r="AN68" s="417"/>
      <c r="AO68" s="291">
        <v>23.45</v>
      </c>
      <c r="AP68" s="431">
        <v>24.13</v>
      </c>
      <c r="AQ68" s="141">
        <v>0</v>
      </c>
      <c r="AR68" s="141">
        <v>0</v>
      </c>
      <c r="AT68" s="417" t="s">
        <v>768</v>
      </c>
      <c r="AU68" s="159">
        <v>23.7</v>
      </c>
      <c r="AV68" s="431">
        <v>24.38</v>
      </c>
      <c r="AW68" s="141">
        <v>0</v>
      </c>
      <c r="AX68" s="141">
        <v>0</v>
      </c>
    </row>
    <row r="69" spans="1:50" s="29" customFormat="1" ht="17.25" x14ac:dyDescent="0.25">
      <c r="A69"/>
      <c r="B69" s="140" t="s">
        <v>1121</v>
      </c>
      <c r="C69" s="417"/>
      <c r="D69" s="178">
        <v>0</v>
      </c>
      <c r="E69" s="178">
        <v>0</v>
      </c>
      <c r="F69" s="178">
        <v>0</v>
      </c>
      <c r="G69" s="141">
        <v>0</v>
      </c>
      <c r="H69" s="30"/>
      <c r="I69" s="417" t="s">
        <v>768</v>
      </c>
      <c r="J69" s="141">
        <v>0</v>
      </c>
      <c r="K69" s="141">
        <v>0</v>
      </c>
      <c r="L69" s="141">
        <v>0</v>
      </c>
      <c r="M69" s="141">
        <v>0</v>
      </c>
      <c r="O69" s="417"/>
      <c r="P69" s="273">
        <v>0</v>
      </c>
      <c r="Q69" s="273">
        <v>0</v>
      </c>
      <c r="R69" s="273">
        <v>0</v>
      </c>
      <c r="S69" s="141">
        <v>0</v>
      </c>
      <c r="U69" s="417" t="s">
        <v>768</v>
      </c>
      <c r="V69" s="141">
        <v>0</v>
      </c>
      <c r="W69" s="141">
        <v>0</v>
      </c>
      <c r="X69" s="141">
        <v>0</v>
      </c>
      <c r="Y69" s="145">
        <v>0</v>
      </c>
      <c r="Z69" s="148"/>
      <c r="AA69" s="141">
        <v>0</v>
      </c>
      <c r="AB69" s="417">
        <v>0</v>
      </c>
      <c r="AC69" s="145">
        <v>0</v>
      </c>
      <c r="AD69" s="419">
        <v>22.9</v>
      </c>
      <c r="AE69" s="176">
        <v>0</v>
      </c>
      <c r="AF69" s="176">
        <v>0</v>
      </c>
      <c r="AH69" s="417" t="s">
        <v>768</v>
      </c>
      <c r="AI69" s="176">
        <v>0</v>
      </c>
      <c r="AJ69" s="431">
        <v>23.15</v>
      </c>
      <c r="AK69" s="176">
        <v>0</v>
      </c>
      <c r="AL69" s="176">
        <v>0</v>
      </c>
      <c r="AN69" s="417"/>
      <c r="AO69" s="191">
        <v>0</v>
      </c>
      <c r="AP69" s="431">
        <v>23.9</v>
      </c>
      <c r="AQ69" s="176">
        <v>0</v>
      </c>
      <c r="AR69" s="176">
        <v>0</v>
      </c>
      <c r="AT69" s="417" t="s">
        <v>768</v>
      </c>
      <c r="AU69" s="176">
        <v>0</v>
      </c>
      <c r="AV69" s="431">
        <v>24.15</v>
      </c>
      <c r="AW69" s="176">
        <v>0</v>
      </c>
      <c r="AX69" s="176">
        <v>0</v>
      </c>
    </row>
    <row r="70" spans="1:50" s="29" customFormat="1" ht="17.25" x14ac:dyDescent="0.25">
      <c r="A70"/>
      <c r="B70" s="140" t="s">
        <v>1122</v>
      </c>
      <c r="C70" s="417"/>
      <c r="D70" s="178">
        <v>0</v>
      </c>
      <c r="E70" s="178">
        <v>0</v>
      </c>
      <c r="F70" s="178">
        <v>0</v>
      </c>
      <c r="G70" s="141">
        <v>0</v>
      </c>
      <c r="H70" s="30"/>
      <c r="I70" s="417" t="s">
        <v>768</v>
      </c>
      <c r="J70" s="141">
        <v>0</v>
      </c>
      <c r="K70" s="141">
        <v>0</v>
      </c>
      <c r="L70" s="141">
        <v>0</v>
      </c>
      <c r="M70" s="141">
        <v>0</v>
      </c>
      <c r="O70" s="417"/>
      <c r="P70" s="273">
        <v>0</v>
      </c>
      <c r="Q70" s="273">
        <v>0</v>
      </c>
      <c r="R70" s="273">
        <v>0</v>
      </c>
      <c r="S70" s="141">
        <v>0</v>
      </c>
      <c r="U70" s="417" t="s">
        <v>768</v>
      </c>
      <c r="V70" s="141">
        <v>0</v>
      </c>
      <c r="W70" s="141">
        <v>0</v>
      </c>
      <c r="X70" s="141">
        <v>0</v>
      </c>
      <c r="Y70" s="145">
        <v>0</v>
      </c>
      <c r="Z70" s="148"/>
      <c r="AA70" s="176">
        <v>0</v>
      </c>
      <c r="AB70" s="417">
        <v>0</v>
      </c>
      <c r="AC70" s="176">
        <v>0</v>
      </c>
      <c r="AD70" s="176">
        <v>0</v>
      </c>
      <c r="AE70" s="176">
        <v>0</v>
      </c>
      <c r="AF70" s="176">
        <v>0</v>
      </c>
      <c r="AH70" s="417" t="s">
        <v>768</v>
      </c>
      <c r="AI70" s="176">
        <v>0</v>
      </c>
      <c r="AJ70" s="176">
        <v>0</v>
      </c>
      <c r="AK70" s="176">
        <v>0</v>
      </c>
      <c r="AL70" s="176">
        <v>0</v>
      </c>
      <c r="AN70" s="417"/>
      <c r="AO70" s="176">
        <v>0</v>
      </c>
      <c r="AP70" s="176">
        <v>0</v>
      </c>
      <c r="AQ70" s="176">
        <v>0</v>
      </c>
      <c r="AR70" s="176">
        <v>0</v>
      </c>
      <c r="AT70" s="417" t="s">
        <v>768</v>
      </c>
      <c r="AU70" s="176">
        <v>0</v>
      </c>
      <c r="AV70" s="176">
        <v>0</v>
      </c>
      <c r="AW70" s="176">
        <v>0</v>
      </c>
      <c r="AX70" s="176">
        <v>0</v>
      </c>
    </row>
    <row r="71" spans="1:50" s="29" customFormat="1" ht="17.25" x14ac:dyDescent="0.25">
      <c r="A71"/>
      <c r="B71" s="140" t="s">
        <v>1123</v>
      </c>
      <c r="C71" s="417"/>
      <c r="D71" s="178">
        <v>0</v>
      </c>
      <c r="E71" s="178">
        <v>0</v>
      </c>
      <c r="F71" s="178">
        <v>0</v>
      </c>
      <c r="G71" s="141">
        <v>0</v>
      </c>
      <c r="H71" s="30"/>
      <c r="I71" s="417" t="s">
        <v>768</v>
      </c>
      <c r="J71" s="141">
        <v>0</v>
      </c>
      <c r="K71" s="141">
        <v>0</v>
      </c>
      <c r="L71" s="141">
        <v>0</v>
      </c>
      <c r="M71" s="141">
        <v>0</v>
      </c>
      <c r="O71" s="417"/>
      <c r="P71" s="273">
        <v>0</v>
      </c>
      <c r="Q71" s="273">
        <v>0</v>
      </c>
      <c r="R71" s="273">
        <v>0</v>
      </c>
      <c r="S71" s="141">
        <v>0</v>
      </c>
      <c r="U71" s="417" t="s">
        <v>768</v>
      </c>
      <c r="V71" s="141">
        <v>0</v>
      </c>
      <c r="W71" s="141">
        <v>0</v>
      </c>
      <c r="X71" s="141">
        <v>0</v>
      </c>
      <c r="Y71" s="145">
        <v>0</v>
      </c>
      <c r="Z71" s="148"/>
      <c r="AA71" s="176">
        <v>0</v>
      </c>
      <c r="AB71" s="417">
        <v>0</v>
      </c>
      <c r="AC71" s="176">
        <v>0</v>
      </c>
      <c r="AD71" s="176">
        <v>0</v>
      </c>
      <c r="AE71" s="176">
        <v>0</v>
      </c>
      <c r="AF71" s="176">
        <v>0</v>
      </c>
      <c r="AH71" s="417" t="s">
        <v>768</v>
      </c>
      <c r="AI71" s="176">
        <v>0</v>
      </c>
      <c r="AJ71" s="176">
        <v>0</v>
      </c>
      <c r="AK71" s="176">
        <v>0</v>
      </c>
      <c r="AL71" s="176">
        <v>0</v>
      </c>
      <c r="AN71" s="417"/>
      <c r="AO71" s="176">
        <v>0</v>
      </c>
      <c r="AP71" s="176">
        <v>0</v>
      </c>
      <c r="AQ71" s="176">
        <v>0</v>
      </c>
      <c r="AR71" s="176">
        <v>0</v>
      </c>
      <c r="AT71" s="417" t="s">
        <v>768</v>
      </c>
      <c r="AU71" s="176">
        <v>0</v>
      </c>
      <c r="AV71" s="176">
        <v>0</v>
      </c>
      <c r="AW71" s="176">
        <v>0</v>
      </c>
      <c r="AX71" s="176">
        <v>0</v>
      </c>
    </row>
    <row r="72" spans="1:50" s="29" customFormat="1" ht="17.25" x14ac:dyDescent="0.25">
      <c r="A72"/>
      <c r="B72" s="140" t="s">
        <v>1124</v>
      </c>
      <c r="C72" s="417"/>
      <c r="D72" s="178">
        <v>0</v>
      </c>
      <c r="E72" s="178">
        <v>0</v>
      </c>
      <c r="F72" s="178">
        <v>0</v>
      </c>
      <c r="G72" s="141">
        <v>0</v>
      </c>
      <c r="H72" s="30"/>
      <c r="I72" s="417" t="s">
        <v>768</v>
      </c>
      <c r="J72" s="141">
        <v>0</v>
      </c>
      <c r="K72" s="141">
        <v>0</v>
      </c>
      <c r="L72" s="141">
        <v>0</v>
      </c>
      <c r="M72" s="141">
        <v>0</v>
      </c>
      <c r="O72" s="417"/>
      <c r="P72" s="273">
        <v>0</v>
      </c>
      <c r="Q72" s="273">
        <v>0</v>
      </c>
      <c r="R72" s="273">
        <v>0</v>
      </c>
      <c r="S72" s="141">
        <v>0</v>
      </c>
      <c r="U72" s="417" t="s">
        <v>768</v>
      </c>
      <c r="V72" s="141">
        <v>0</v>
      </c>
      <c r="W72" s="141">
        <v>0</v>
      </c>
      <c r="X72" s="141">
        <v>0</v>
      </c>
      <c r="Y72" s="145">
        <v>0</v>
      </c>
      <c r="Z72" s="148"/>
      <c r="AA72" s="176">
        <v>0</v>
      </c>
      <c r="AB72" s="417">
        <v>0</v>
      </c>
      <c r="AC72" s="176">
        <v>0</v>
      </c>
      <c r="AD72" s="176">
        <v>0</v>
      </c>
      <c r="AE72" s="176">
        <v>0</v>
      </c>
      <c r="AF72" s="176">
        <v>0</v>
      </c>
      <c r="AH72" s="417" t="s">
        <v>768</v>
      </c>
      <c r="AI72" s="176">
        <v>0</v>
      </c>
      <c r="AJ72" s="176">
        <v>0</v>
      </c>
      <c r="AK72" s="176">
        <v>0</v>
      </c>
      <c r="AL72" s="176">
        <v>0</v>
      </c>
      <c r="AN72" s="417"/>
      <c r="AO72" s="176">
        <v>0</v>
      </c>
      <c r="AP72" s="176">
        <v>0</v>
      </c>
      <c r="AQ72" s="176">
        <v>0</v>
      </c>
      <c r="AR72" s="176">
        <v>0</v>
      </c>
      <c r="AT72" s="417" t="s">
        <v>768</v>
      </c>
      <c r="AU72" s="176">
        <v>0</v>
      </c>
      <c r="AV72" s="176">
        <v>0</v>
      </c>
      <c r="AW72" s="176">
        <v>0</v>
      </c>
      <c r="AX72" s="176">
        <v>0</v>
      </c>
    </row>
    <row r="73" spans="1:50" s="29" customFormat="1" ht="17.25" x14ac:dyDescent="0.25">
      <c r="A73"/>
      <c r="B73" s="140" t="s">
        <v>1125</v>
      </c>
      <c r="C73" s="417"/>
      <c r="D73" s="178">
        <v>0</v>
      </c>
      <c r="E73" s="178">
        <v>0</v>
      </c>
      <c r="F73" s="178">
        <v>0</v>
      </c>
      <c r="G73" s="141">
        <v>0</v>
      </c>
      <c r="H73" s="30"/>
      <c r="I73" s="417" t="s">
        <v>768</v>
      </c>
      <c r="J73" s="141">
        <v>0</v>
      </c>
      <c r="K73" s="141">
        <v>0</v>
      </c>
      <c r="L73" s="141">
        <v>0</v>
      </c>
      <c r="M73" s="141">
        <v>0</v>
      </c>
      <c r="O73" s="417"/>
      <c r="P73" s="273">
        <v>0</v>
      </c>
      <c r="Q73" s="273">
        <v>0</v>
      </c>
      <c r="R73" s="273">
        <v>0</v>
      </c>
      <c r="S73" s="141">
        <v>0</v>
      </c>
      <c r="U73" s="417" t="s">
        <v>768</v>
      </c>
      <c r="V73" s="141">
        <v>0</v>
      </c>
      <c r="W73" s="141">
        <v>0</v>
      </c>
      <c r="X73" s="141">
        <v>0</v>
      </c>
      <c r="Y73" s="145">
        <v>0</v>
      </c>
      <c r="Z73" s="148"/>
      <c r="AA73" s="176">
        <v>0</v>
      </c>
      <c r="AB73" s="417">
        <v>0</v>
      </c>
      <c r="AC73" s="176">
        <v>0</v>
      </c>
      <c r="AD73" s="176">
        <v>0</v>
      </c>
      <c r="AE73" s="176">
        <v>0</v>
      </c>
      <c r="AF73" s="176">
        <v>0</v>
      </c>
      <c r="AH73" s="417" t="s">
        <v>768</v>
      </c>
      <c r="AI73" s="176">
        <v>0</v>
      </c>
      <c r="AJ73" s="176">
        <v>0</v>
      </c>
      <c r="AK73" s="176">
        <v>0</v>
      </c>
      <c r="AL73" s="176">
        <v>0</v>
      </c>
      <c r="AN73" s="417"/>
      <c r="AO73" s="176">
        <v>0</v>
      </c>
      <c r="AP73" s="176">
        <v>0</v>
      </c>
      <c r="AQ73" s="176">
        <v>0</v>
      </c>
      <c r="AR73" s="176">
        <v>0</v>
      </c>
      <c r="AT73" s="417" t="s">
        <v>768</v>
      </c>
      <c r="AU73" s="176">
        <v>0</v>
      </c>
      <c r="AV73" s="176">
        <v>0</v>
      </c>
      <c r="AW73" s="176">
        <v>0</v>
      </c>
      <c r="AX73" s="176">
        <v>0</v>
      </c>
    </row>
    <row r="74" spans="1:50" s="29" customFormat="1" ht="17.25" x14ac:dyDescent="0.25">
      <c r="A74"/>
      <c r="B74" s="140" t="s">
        <v>1126</v>
      </c>
      <c r="C74" s="417"/>
      <c r="D74" s="178">
        <v>0</v>
      </c>
      <c r="E74" s="178">
        <v>0</v>
      </c>
      <c r="F74" s="178">
        <v>0</v>
      </c>
      <c r="G74" s="141">
        <v>0</v>
      </c>
      <c r="H74" s="30"/>
      <c r="I74" s="417" t="s">
        <v>768</v>
      </c>
      <c r="J74" s="141">
        <v>0</v>
      </c>
      <c r="K74" s="141">
        <v>0</v>
      </c>
      <c r="L74" s="141">
        <v>0</v>
      </c>
      <c r="M74" s="141">
        <v>0</v>
      </c>
      <c r="O74" s="417"/>
      <c r="P74" s="273">
        <v>0</v>
      </c>
      <c r="Q74" s="273">
        <v>0</v>
      </c>
      <c r="R74" s="273">
        <v>0</v>
      </c>
      <c r="S74" s="141">
        <v>0</v>
      </c>
      <c r="U74" s="417" t="s">
        <v>768</v>
      </c>
      <c r="V74" s="141">
        <v>0</v>
      </c>
      <c r="W74" s="141">
        <v>0</v>
      </c>
      <c r="X74" s="141">
        <v>0</v>
      </c>
      <c r="Y74" s="145">
        <v>0</v>
      </c>
      <c r="Z74" s="148"/>
      <c r="AA74" s="176">
        <v>0</v>
      </c>
      <c r="AB74" s="417">
        <v>0</v>
      </c>
      <c r="AC74" s="176">
        <v>0</v>
      </c>
      <c r="AD74" s="176">
        <v>0</v>
      </c>
      <c r="AE74" s="176">
        <v>0</v>
      </c>
      <c r="AF74" s="176">
        <v>0</v>
      </c>
      <c r="AH74" s="417" t="s">
        <v>768</v>
      </c>
      <c r="AI74" s="176">
        <v>0</v>
      </c>
      <c r="AJ74" s="176">
        <v>0</v>
      </c>
      <c r="AK74" s="176">
        <v>0</v>
      </c>
      <c r="AL74" s="176">
        <v>0</v>
      </c>
      <c r="AN74" s="417"/>
      <c r="AO74" s="176">
        <v>0</v>
      </c>
      <c r="AP74" s="176">
        <v>0</v>
      </c>
      <c r="AQ74" s="176">
        <v>0</v>
      </c>
      <c r="AR74" s="176">
        <v>0</v>
      </c>
      <c r="AT74" s="417" t="s">
        <v>768</v>
      </c>
      <c r="AU74" s="176">
        <v>0</v>
      </c>
      <c r="AV74" s="176">
        <v>0</v>
      </c>
      <c r="AW74" s="176">
        <v>0</v>
      </c>
      <c r="AX74" s="176">
        <v>0</v>
      </c>
    </row>
    <row r="75" spans="1:50" x14ac:dyDescent="0.25">
      <c r="D75" s="32"/>
      <c r="E75" s="32"/>
      <c r="J75" s="32"/>
      <c r="K75" s="32"/>
      <c r="L75" s="32"/>
      <c r="M75" s="32"/>
      <c r="P75" s="32"/>
      <c r="Q75" s="32"/>
      <c r="R75" s="32"/>
      <c r="S75" s="32"/>
      <c r="V75" s="32"/>
      <c r="W75" s="32"/>
      <c r="X75" s="32"/>
      <c r="Y75" s="32"/>
      <c r="Z75" s="148"/>
      <c r="AC75" s="32"/>
      <c r="AD75" s="32"/>
      <c r="AE75" s="32"/>
      <c r="AF75" s="32"/>
      <c r="AI75" s="32"/>
      <c r="AJ75" s="32"/>
      <c r="AK75" s="32"/>
      <c r="AL75" s="32"/>
      <c r="AO75" s="32"/>
      <c r="AP75" s="32"/>
      <c r="AU75" s="32"/>
      <c r="AV75" s="32"/>
    </row>
    <row r="76" spans="1:50" s="33" customFormat="1" ht="15.75" x14ac:dyDescent="0.25">
      <c r="B76" s="161" t="s">
        <v>788</v>
      </c>
      <c r="C76" s="161"/>
      <c r="D76" s="87"/>
      <c r="E76" s="87"/>
      <c r="F76" s="87"/>
      <c r="G76" s="87"/>
      <c r="H76" s="87"/>
      <c r="I76" s="515" t="s">
        <v>787</v>
      </c>
      <c r="J76" s="515"/>
      <c r="K76" s="515"/>
      <c r="L76" s="515"/>
      <c r="M76" s="515"/>
      <c r="N76" s="87"/>
      <c r="O76" s="515" t="s">
        <v>786</v>
      </c>
      <c r="P76" s="515"/>
      <c r="Q76" s="515"/>
      <c r="R76" s="515"/>
      <c r="S76" s="515"/>
      <c r="T76" s="87"/>
      <c r="U76" s="515" t="s">
        <v>785</v>
      </c>
      <c r="V76" s="515"/>
      <c r="W76" s="515"/>
      <c r="X76" s="515"/>
      <c r="Y76" s="516"/>
      <c r="Z76" s="162"/>
      <c r="AA76" s="161" t="s">
        <v>1140</v>
      </c>
      <c r="AB76" s="161"/>
      <c r="AC76" s="161"/>
      <c r="AD76" s="161"/>
      <c r="AE76" s="161"/>
      <c r="AF76" s="161"/>
      <c r="AG76" s="87"/>
      <c r="AH76" s="515" t="s">
        <v>784</v>
      </c>
      <c r="AI76" s="515"/>
      <c r="AJ76" s="515"/>
      <c r="AK76" s="515"/>
      <c r="AL76" s="515"/>
      <c r="AN76" s="515" t="s">
        <v>1141</v>
      </c>
      <c r="AO76" s="515"/>
      <c r="AP76" s="515"/>
      <c r="AQ76" s="515"/>
      <c r="AR76" s="515"/>
      <c r="AS76" s="87"/>
      <c r="AT76" s="515" t="s">
        <v>783</v>
      </c>
      <c r="AU76" s="515"/>
      <c r="AV76" s="515"/>
      <c r="AW76" s="515"/>
      <c r="AX76" s="515"/>
    </row>
    <row r="77" spans="1:50" ht="30" x14ac:dyDescent="0.25">
      <c r="B77" s="28" t="s">
        <v>22</v>
      </c>
      <c r="C77" s="408" t="s">
        <v>1117</v>
      </c>
      <c r="D77" s="160" t="s">
        <v>955</v>
      </c>
      <c r="E77" s="269" t="s">
        <v>1118</v>
      </c>
      <c r="F77" s="269" t="s">
        <v>458</v>
      </c>
      <c r="G77" s="269" t="s">
        <v>1119</v>
      </c>
      <c r="I77" s="408" t="s">
        <v>1117</v>
      </c>
      <c r="J77" s="160" t="s">
        <v>955</v>
      </c>
      <c r="K77" s="269" t="s">
        <v>1118</v>
      </c>
      <c r="L77" s="269" t="s">
        <v>458</v>
      </c>
      <c r="M77" s="269" t="s">
        <v>1119</v>
      </c>
      <c r="O77" s="408" t="s">
        <v>1117</v>
      </c>
      <c r="P77" s="160" t="s">
        <v>955</v>
      </c>
      <c r="Q77" s="269" t="s">
        <v>1118</v>
      </c>
      <c r="R77" s="269" t="s">
        <v>458</v>
      </c>
      <c r="S77" s="269" t="s">
        <v>1119</v>
      </c>
      <c r="U77" s="408" t="s">
        <v>1117</v>
      </c>
      <c r="V77" s="160" t="s">
        <v>955</v>
      </c>
      <c r="W77" s="269" t="s">
        <v>1118</v>
      </c>
      <c r="X77" s="269" t="s">
        <v>458</v>
      </c>
      <c r="Y77" s="269" t="s">
        <v>1119</v>
      </c>
      <c r="Z77" s="148"/>
      <c r="AA77" s="269" t="s">
        <v>771</v>
      </c>
      <c r="AB77" s="408" t="s">
        <v>1117</v>
      </c>
      <c r="AC77" s="160" t="s">
        <v>955</v>
      </c>
      <c r="AD77" s="269" t="s">
        <v>1118</v>
      </c>
      <c r="AE77" s="269" t="s">
        <v>458</v>
      </c>
      <c r="AF77" s="269" t="s">
        <v>1119</v>
      </c>
      <c r="AH77" s="408" t="s">
        <v>1117</v>
      </c>
      <c r="AI77" s="160" t="s">
        <v>955</v>
      </c>
      <c r="AJ77" s="269" t="s">
        <v>1118</v>
      </c>
      <c r="AK77" s="269" t="s">
        <v>458</v>
      </c>
      <c r="AL77" s="269" t="s">
        <v>1119</v>
      </c>
      <c r="AN77" s="408" t="s">
        <v>1117</v>
      </c>
      <c r="AO77" s="160" t="s">
        <v>955</v>
      </c>
      <c r="AP77" s="269" t="s">
        <v>1118</v>
      </c>
      <c r="AQ77" s="269" t="s">
        <v>458</v>
      </c>
      <c r="AR77" s="269" t="s">
        <v>1119</v>
      </c>
      <c r="AT77" s="408" t="s">
        <v>1117</v>
      </c>
      <c r="AU77" s="160" t="s">
        <v>955</v>
      </c>
      <c r="AV77" s="269" t="s">
        <v>1118</v>
      </c>
      <c r="AW77" s="269" t="s">
        <v>458</v>
      </c>
      <c r="AX77" s="269" t="s">
        <v>1119</v>
      </c>
    </row>
    <row r="78" spans="1:50" ht="17.25" x14ac:dyDescent="0.25">
      <c r="B78" s="140" t="s">
        <v>598</v>
      </c>
      <c r="C78" s="141" t="s">
        <v>768</v>
      </c>
      <c r="D78" s="190">
        <v>121.75</v>
      </c>
      <c r="E78" s="431">
        <v>125.4</v>
      </c>
      <c r="F78" s="183">
        <v>100.93</v>
      </c>
      <c r="G78" s="149">
        <v>121.75</v>
      </c>
      <c r="I78" s="141" t="s">
        <v>768</v>
      </c>
      <c r="J78" s="142">
        <v>122</v>
      </c>
      <c r="K78" s="431">
        <v>125.65</v>
      </c>
      <c r="L78" s="153">
        <v>101.18</v>
      </c>
      <c r="M78" s="149">
        <v>122</v>
      </c>
      <c r="O78" s="141" t="s">
        <v>768</v>
      </c>
      <c r="P78" s="164">
        <v>122.75</v>
      </c>
      <c r="Q78" s="434">
        <v>126.4</v>
      </c>
      <c r="R78" s="153">
        <v>101.93</v>
      </c>
      <c r="S78" s="169">
        <v>122.75</v>
      </c>
      <c r="U78" s="141" t="s">
        <v>768</v>
      </c>
      <c r="V78" s="142">
        <v>123</v>
      </c>
      <c r="W78" s="431">
        <v>126.65</v>
      </c>
      <c r="X78" s="153">
        <v>102.18</v>
      </c>
      <c r="Y78" s="152">
        <v>123</v>
      </c>
      <c r="Z78" s="148"/>
      <c r="AA78" s="158">
        <v>0</v>
      </c>
      <c r="AB78" s="141">
        <v>0</v>
      </c>
      <c r="AC78" s="147">
        <v>123.75</v>
      </c>
      <c r="AD78" s="435">
        <v>127.4</v>
      </c>
      <c r="AE78" s="150">
        <v>107.68</v>
      </c>
      <c r="AF78" s="151">
        <v>128.5</v>
      </c>
      <c r="AH78" s="141" t="s">
        <v>768</v>
      </c>
      <c r="AI78" s="142">
        <v>124</v>
      </c>
      <c r="AJ78" s="431">
        <v>127.65</v>
      </c>
      <c r="AK78" s="150">
        <v>107.93</v>
      </c>
      <c r="AL78" s="90">
        <v>128.75</v>
      </c>
      <c r="AN78" s="141" t="s">
        <v>768</v>
      </c>
      <c r="AO78" s="142">
        <v>124.75</v>
      </c>
      <c r="AP78" s="431">
        <v>128.4</v>
      </c>
      <c r="AQ78" s="150">
        <v>108.68</v>
      </c>
      <c r="AR78" s="151">
        <v>129.5</v>
      </c>
      <c r="AT78" s="141" t="s">
        <v>768</v>
      </c>
      <c r="AU78" s="142">
        <v>125</v>
      </c>
      <c r="AV78" s="431">
        <v>128.65</v>
      </c>
      <c r="AW78" s="150">
        <v>108.93</v>
      </c>
      <c r="AX78" s="151">
        <v>129.75</v>
      </c>
    </row>
    <row r="79" spans="1:50" s="29" customFormat="1" ht="17.25" x14ac:dyDescent="0.25">
      <c r="A79" t="s">
        <v>770</v>
      </c>
      <c r="B79" s="170" t="s">
        <v>769</v>
      </c>
      <c r="C79" s="141" t="s">
        <v>768</v>
      </c>
      <c r="D79" s="190">
        <v>60.87</v>
      </c>
      <c r="E79" s="431">
        <v>62.7</v>
      </c>
      <c r="F79" s="183">
        <v>50.72</v>
      </c>
      <c r="G79" s="149">
        <v>60.87</v>
      </c>
      <c r="H79" s="156"/>
      <c r="I79" s="141" t="s">
        <v>768</v>
      </c>
      <c r="J79" s="142">
        <v>61.12</v>
      </c>
      <c r="K79" s="431">
        <v>62.95</v>
      </c>
      <c r="L79" s="153">
        <v>50.97</v>
      </c>
      <c r="M79" s="149">
        <v>61.12</v>
      </c>
      <c r="O79" s="141" t="s">
        <v>768</v>
      </c>
      <c r="P79" s="164">
        <v>61.87</v>
      </c>
      <c r="Q79" s="434">
        <v>63.7</v>
      </c>
      <c r="R79" s="153">
        <v>51.72</v>
      </c>
      <c r="S79" s="169">
        <v>61.87</v>
      </c>
      <c r="U79" s="141" t="s">
        <v>768</v>
      </c>
      <c r="V79" s="142">
        <v>62.12</v>
      </c>
      <c r="W79" s="431">
        <v>63.95</v>
      </c>
      <c r="X79" s="153">
        <v>51.97</v>
      </c>
      <c r="Y79" s="152">
        <v>62.12</v>
      </c>
      <c r="Z79" s="148"/>
      <c r="AA79" s="143">
        <v>60.87</v>
      </c>
      <c r="AB79" s="141">
        <v>0</v>
      </c>
      <c r="AC79" s="147">
        <v>62.87</v>
      </c>
      <c r="AD79" s="435">
        <v>64.7</v>
      </c>
      <c r="AE79" s="150">
        <v>57.47</v>
      </c>
      <c r="AF79" s="151">
        <v>67.62</v>
      </c>
      <c r="AH79" s="141" t="s">
        <v>768</v>
      </c>
      <c r="AI79" s="142">
        <v>63.12</v>
      </c>
      <c r="AJ79" s="431">
        <v>64.95</v>
      </c>
      <c r="AK79" s="150">
        <v>57.72</v>
      </c>
      <c r="AL79" s="149">
        <v>67.87</v>
      </c>
      <c r="AN79" s="141" t="s">
        <v>768</v>
      </c>
      <c r="AO79" s="142">
        <v>63.87</v>
      </c>
      <c r="AP79" s="431">
        <v>65.7</v>
      </c>
      <c r="AQ79" s="150">
        <v>58.47</v>
      </c>
      <c r="AR79" s="151">
        <v>68.62</v>
      </c>
      <c r="AT79" s="141" t="s">
        <v>768</v>
      </c>
      <c r="AU79" s="142">
        <v>64.12</v>
      </c>
      <c r="AV79" s="431">
        <v>65.95</v>
      </c>
      <c r="AW79" s="150">
        <v>58.72</v>
      </c>
      <c r="AX79" s="149">
        <v>68.87</v>
      </c>
    </row>
    <row r="80" spans="1:50" ht="17.25" x14ac:dyDescent="0.25">
      <c r="B80" s="168" t="s">
        <v>600</v>
      </c>
      <c r="C80" s="430" t="s">
        <v>1133</v>
      </c>
      <c r="D80" s="190">
        <v>37.97</v>
      </c>
      <c r="E80" s="431">
        <v>39.1</v>
      </c>
      <c r="F80" s="183">
        <v>34.29</v>
      </c>
      <c r="G80" s="149">
        <v>37.97</v>
      </c>
      <c r="H80" s="155"/>
      <c r="I80" s="430" t="s">
        <v>768</v>
      </c>
      <c r="J80" s="142">
        <v>38.22</v>
      </c>
      <c r="K80" s="431">
        <v>39.35</v>
      </c>
      <c r="L80" s="153">
        <v>34.54</v>
      </c>
      <c r="M80" s="149">
        <v>38.22</v>
      </c>
      <c r="O80" s="430"/>
      <c r="P80" s="164">
        <v>38.97</v>
      </c>
      <c r="Q80" s="434">
        <v>40.1</v>
      </c>
      <c r="R80" s="153">
        <v>35.29</v>
      </c>
      <c r="S80" s="169">
        <v>38.97</v>
      </c>
      <c r="U80" s="430" t="s">
        <v>768</v>
      </c>
      <c r="V80" s="142">
        <v>39.22</v>
      </c>
      <c r="W80" s="431">
        <v>40.35</v>
      </c>
      <c r="X80" s="153">
        <v>35.54</v>
      </c>
      <c r="Y80" s="152">
        <v>39.22</v>
      </c>
      <c r="Z80" s="148"/>
      <c r="AA80" s="143">
        <v>37.97</v>
      </c>
      <c r="AB80" s="430">
        <v>0</v>
      </c>
      <c r="AC80" s="147">
        <v>39.97</v>
      </c>
      <c r="AD80" s="435">
        <v>41.1</v>
      </c>
      <c r="AE80" s="150">
        <v>41.04</v>
      </c>
      <c r="AF80" s="151">
        <v>44.72</v>
      </c>
      <c r="AH80" s="430" t="s">
        <v>768</v>
      </c>
      <c r="AI80" s="142">
        <v>40.22</v>
      </c>
      <c r="AJ80" s="431">
        <v>41.35</v>
      </c>
      <c r="AK80" s="150">
        <v>41.29</v>
      </c>
      <c r="AL80" s="149">
        <v>44.97</v>
      </c>
      <c r="AN80" s="430"/>
      <c r="AO80" s="142">
        <v>40.97</v>
      </c>
      <c r="AP80" s="431">
        <v>42.1</v>
      </c>
      <c r="AQ80" s="150">
        <v>42.04</v>
      </c>
      <c r="AR80" s="151">
        <v>45.72</v>
      </c>
      <c r="AT80" s="430" t="s">
        <v>768</v>
      </c>
      <c r="AU80" s="142">
        <v>41.22</v>
      </c>
      <c r="AV80" s="431">
        <v>42.35</v>
      </c>
      <c r="AW80" s="150">
        <v>42.29</v>
      </c>
      <c r="AX80" s="149">
        <v>45.97</v>
      </c>
    </row>
    <row r="81" spans="1:50" ht="17.25" x14ac:dyDescent="0.25">
      <c r="B81" s="168" t="s">
        <v>601</v>
      </c>
      <c r="C81" s="430" t="s">
        <v>1133</v>
      </c>
      <c r="D81" s="190">
        <v>30.11</v>
      </c>
      <c r="E81" s="431">
        <v>31.01</v>
      </c>
      <c r="F81" s="183">
        <v>25.63</v>
      </c>
      <c r="G81" s="149">
        <v>30.11</v>
      </c>
      <c r="I81" s="430" t="s">
        <v>768</v>
      </c>
      <c r="J81" s="142">
        <v>30.36</v>
      </c>
      <c r="K81" s="431">
        <v>31.26</v>
      </c>
      <c r="L81" s="153">
        <v>25.88</v>
      </c>
      <c r="M81" s="149">
        <v>30.36</v>
      </c>
      <c r="O81" s="430"/>
      <c r="P81" s="164">
        <v>31.11</v>
      </c>
      <c r="Q81" s="434">
        <v>32.01</v>
      </c>
      <c r="R81" s="153">
        <v>26.63</v>
      </c>
      <c r="S81" s="169">
        <v>31.11</v>
      </c>
      <c r="U81" s="430" t="s">
        <v>768</v>
      </c>
      <c r="V81" s="142">
        <v>31.36</v>
      </c>
      <c r="W81" s="431">
        <v>32.26</v>
      </c>
      <c r="X81" s="153">
        <v>26.88</v>
      </c>
      <c r="Y81" s="152">
        <v>31.36</v>
      </c>
      <c r="Z81" s="148"/>
      <c r="AA81" s="143">
        <v>30.11</v>
      </c>
      <c r="AB81" s="430">
        <v>0</v>
      </c>
      <c r="AC81" s="147">
        <v>32.11</v>
      </c>
      <c r="AD81" s="435">
        <v>33.01</v>
      </c>
      <c r="AE81" s="150">
        <v>32.380000000000003</v>
      </c>
      <c r="AF81" s="151">
        <v>36.86</v>
      </c>
      <c r="AH81" s="430" t="s">
        <v>768</v>
      </c>
      <c r="AI81" s="142">
        <v>32.36</v>
      </c>
      <c r="AJ81" s="431">
        <v>33.26</v>
      </c>
      <c r="AK81" s="150">
        <v>32.630000000000003</v>
      </c>
      <c r="AL81" s="149">
        <v>37.11</v>
      </c>
      <c r="AN81" s="430"/>
      <c r="AO81" s="142">
        <v>33.11</v>
      </c>
      <c r="AP81" s="431">
        <v>34.01</v>
      </c>
      <c r="AQ81" s="150">
        <v>33.380000000000003</v>
      </c>
      <c r="AR81" s="151">
        <v>37.86</v>
      </c>
      <c r="AT81" s="430" t="s">
        <v>768</v>
      </c>
      <c r="AU81" s="142">
        <v>33.36</v>
      </c>
      <c r="AV81" s="431">
        <v>34.26</v>
      </c>
      <c r="AW81" s="150">
        <v>33.630000000000003</v>
      </c>
      <c r="AX81" s="149">
        <v>38.11</v>
      </c>
    </row>
    <row r="82" spans="1:50" ht="17.25" x14ac:dyDescent="0.25">
      <c r="B82" s="168" t="s">
        <v>602</v>
      </c>
      <c r="C82" s="417"/>
      <c r="D82" s="190">
        <v>29.92</v>
      </c>
      <c r="E82" s="431">
        <v>30.82</v>
      </c>
      <c r="F82" s="183">
        <v>24.16</v>
      </c>
      <c r="G82" s="149">
        <v>29.92</v>
      </c>
      <c r="I82" s="417" t="s">
        <v>768</v>
      </c>
      <c r="J82" s="142">
        <v>30.17</v>
      </c>
      <c r="K82" s="431">
        <v>31.07</v>
      </c>
      <c r="L82" s="153">
        <v>24.41</v>
      </c>
      <c r="M82" s="149">
        <v>30.17</v>
      </c>
      <c r="O82" s="417"/>
      <c r="P82" s="164">
        <v>30.92</v>
      </c>
      <c r="Q82" s="434">
        <v>31.82</v>
      </c>
      <c r="R82" s="153">
        <v>25.16</v>
      </c>
      <c r="S82" s="169">
        <v>30.92</v>
      </c>
      <c r="U82" s="417" t="s">
        <v>768</v>
      </c>
      <c r="V82" s="142">
        <v>31.17</v>
      </c>
      <c r="W82" s="431">
        <v>32.07</v>
      </c>
      <c r="X82" s="153">
        <v>25.41</v>
      </c>
      <c r="Y82" s="152">
        <v>31.17</v>
      </c>
      <c r="Z82" s="148"/>
      <c r="AA82" s="143">
        <v>29.92</v>
      </c>
      <c r="AB82" s="417">
        <v>0</v>
      </c>
      <c r="AC82" s="147">
        <v>31.92</v>
      </c>
      <c r="AD82" s="435">
        <v>32.82</v>
      </c>
      <c r="AE82" s="150">
        <v>30.91</v>
      </c>
      <c r="AF82" s="151">
        <v>36.67</v>
      </c>
      <c r="AH82" s="417" t="s">
        <v>768</v>
      </c>
      <c r="AI82" s="142">
        <v>32.17</v>
      </c>
      <c r="AJ82" s="431">
        <v>33.07</v>
      </c>
      <c r="AK82" s="150">
        <v>31.16</v>
      </c>
      <c r="AL82" s="149">
        <v>36.92</v>
      </c>
      <c r="AN82" s="417"/>
      <c r="AO82" s="142">
        <v>32.92</v>
      </c>
      <c r="AP82" s="431">
        <v>33.82</v>
      </c>
      <c r="AQ82" s="150">
        <v>31.91</v>
      </c>
      <c r="AR82" s="151">
        <v>37.67</v>
      </c>
      <c r="AT82" s="417" t="s">
        <v>768</v>
      </c>
      <c r="AU82" s="142">
        <v>33.17</v>
      </c>
      <c r="AV82" s="431">
        <v>34.07</v>
      </c>
      <c r="AW82" s="150">
        <v>32.159999999999997</v>
      </c>
      <c r="AX82" s="149">
        <v>37.92</v>
      </c>
    </row>
    <row r="83" spans="1:50" ht="17.25" x14ac:dyDescent="0.25">
      <c r="B83" s="168" t="s">
        <v>603</v>
      </c>
      <c r="C83" s="417"/>
      <c r="D83" s="190">
        <v>28.62</v>
      </c>
      <c r="E83" s="431">
        <v>29.48</v>
      </c>
      <c r="F83" s="141">
        <v>0</v>
      </c>
      <c r="G83" s="141">
        <v>0</v>
      </c>
      <c r="I83" s="417" t="s">
        <v>768</v>
      </c>
      <c r="J83" s="142">
        <v>28.87</v>
      </c>
      <c r="K83" s="431">
        <v>29.73</v>
      </c>
      <c r="L83" s="141">
        <v>0</v>
      </c>
      <c r="M83" s="141">
        <v>0</v>
      </c>
      <c r="O83" s="417"/>
      <c r="P83" s="164">
        <v>29.62</v>
      </c>
      <c r="Q83" s="434">
        <v>30.48</v>
      </c>
      <c r="R83" s="141">
        <v>0</v>
      </c>
      <c r="S83" s="141">
        <v>0</v>
      </c>
      <c r="U83" s="417" t="s">
        <v>768</v>
      </c>
      <c r="V83" s="142">
        <v>29.87</v>
      </c>
      <c r="W83" s="431">
        <v>30.73</v>
      </c>
      <c r="X83" s="141">
        <v>0</v>
      </c>
      <c r="Y83" s="145">
        <v>0</v>
      </c>
      <c r="Z83" s="148"/>
      <c r="AA83" s="143">
        <v>28.62</v>
      </c>
      <c r="AB83" s="417">
        <v>0</v>
      </c>
      <c r="AC83" s="147">
        <v>30.62</v>
      </c>
      <c r="AD83" s="435">
        <v>31.48</v>
      </c>
      <c r="AE83" s="141">
        <v>0</v>
      </c>
      <c r="AF83" s="141">
        <v>0</v>
      </c>
      <c r="AH83" s="417" t="s">
        <v>768</v>
      </c>
      <c r="AI83" s="142">
        <v>30.87</v>
      </c>
      <c r="AJ83" s="431">
        <v>31.73</v>
      </c>
      <c r="AK83" s="141">
        <v>0</v>
      </c>
      <c r="AL83" s="141">
        <v>0</v>
      </c>
      <c r="AN83" s="417"/>
      <c r="AO83" s="142">
        <v>31.62</v>
      </c>
      <c r="AP83" s="431">
        <v>32.479999999999997</v>
      </c>
      <c r="AQ83" s="141">
        <v>0</v>
      </c>
      <c r="AR83" s="141">
        <v>0</v>
      </c>
      <c r="AT83" s="417" t="s">
        <v>768</v>
      </c>
      <c r="AU83" s="142">
        <v>31.87</v>
      </c>
      <c r="AV83" s="431">
        <v>32.729999999999997</v>
      </c>
      <c r="AW83" s="141">
        <v>0</v>
      </c>
      <c r="AX83" s="141">
        <v>0</v>
      </c>
    </row>
    <row r="84" spans="1:50" ht="17.25" x14ac:dyDescent="0.25">
      <c r="B84" s="168" t="s">
        <v>604</v>
      </c>
      <c r="C84" s="417"/>
      <c r="D84" s="190">
        <v>27.32</v>
      </c>
      <c r="E84" s="431">
        <v>28.14</v>
      </c>
      <c r="F84" s="141">
        <v>0</v>
      </c>
      <c r="G84" s="141">
        <v>0</v>
      </c>
      <c r="I84" s="417" t="s">
        <v>768</v>
      </c>
      <c r="J84" s="142">
        <v>27.57</v>
      </c>
      <c r="K84" s="431">
        <v>28.39</v>
      </c>
      <c r="L84" s="141">
        <v>0</v>
      </c>
      <c r="M84" s="141">
        <v>0</v>
      </c>
      <c r="O84" s="417"/>
      <c r="P84" s="164">
        <v>28.32</v>
      </c>
      <c r="Q84" s="434">
        <v>29.14</v>
      </c>
      <c r="R84" s="141">
        <v>0</v>
      </c>
      <c r="S84" s="141">
        <v>0</v>
      </c>
      <c r="U84" s="417" t="s">
        <v>768</v>
      </c>
      <c r="V84" s="142">
        <v>28.57</v>
      </c>
      <c r="W84" s="431">
        <v>29.39</v>
      </c>
      <c r="X84" s="141">
        <v>0</v>
      </c>
      <c r="Y84" s="145">
        <v>0</v>
      </c>
      <c r="Z84" s="148"/>
      <c r="AA84" s="143">
        <v>27.32</v>
      </c>
      <c r="AB84" s="417">
        <v>0</v>
      </c>
      <c r="AC84" s="147">
        <v>29.32</v>
      </c>
      <c r="AD84" s="435">
        <v>30.14</v>
      </c>
      <c r="AE84" s="141">
        <v>0</v>
      </c>
      <c r="AF84" s="141">
        <v>0</v>
      </c>
      <c r="AH84" s="417" t="s">
        <v>768</v>
      </c>
      <c r="AI84" s="142">
        <v>29.57</v>
      </c>
      <c r="AJ84" s="431">
        <v>30.39</v>
      </c>
      <c r="AK84" s="141">
        <v>0</v>
      </c>
      <c r="AL84" s="141">
        <v>0</v>
      </c>
      <c r="AN84" s="417"/>
      <c r="AO84" s="142">
        <v>30.32</v>
      </c>
      <c r="AP84" s="431">
        <v>31.14</v>
      </c>
      <c r="AQ84" s="141">
        <v>0</v>
      </c>
      <c r="AR84" s="141">
        <v>0</v>
      </c>
      <c r="AT84" s="417" t="s">
        <v>768</v>
      </c>
      <c r="AU84" s="142">
        <v>30.57</v>
      </c>
      <c r="AV84" s="431">
        <v>31.39</v>
      </c>
      <c r="AW84" s="141">
        <v>0</v>
      </c>
      <c r="AX84" s="141">
        <v>0</v>
      </c>
    </row>
    <row r="85" spans="1:50" ht="17.25" x14ac:dyDescent="0.25">
      <c r="B85" s="168" t="s">
        <v>605</v>
      </c>
      <c r="C85" s="417"/>
      <c r="D85" s="190">
        <v>25.84</v>
      </c>
      <c r="E85" s="431">
        <v>26.62</v>
      </c>
      <c r="F85" s="141">
        <v>0</v>
      </c>
      <c r="G85" s="141">
        <v>0</v>
      </c>
      <c r="I85" s="417" t="s">
        <v>768</v>
      </c>
      <c r="J85" s="142">
        <v>26.09</v>
      </c>
      <c r="K85" s="431">
        <v>26.87</v>
      </c>
      <c r="L85" s="141">
        <v>0</v>
      </c>
      <c r="M85" s="141">
        <v>0</v>
      </c>
      <c r="O85" s="417"/>
      <c r="P85" s="164">
        <v>26.84</v>
      </c>
      <c r="Q85" s="434">
        <v>27.62</v>
      </c>
      <c r="R85" s="141">
        <v>0</v>
      </c>
      <c r="S85" s="141">
        <v>0</v>
      </c>
      <c r="U85" s="417" t="s">
        <v>768</v>
      </c>
      <c r="V85" s="142">
        <v>27.09</v>
      </c>
      <c r="W85" s="431">
        <v>27.87</v>
      </c>
      <c r="X85" s="141">
        <v>0</v>
      </c>
      <c r="Y85" s="145">
        <v>0</v>
      </c>
      <c r="Z85" s="148"/>
      <c r="AA85" s="143">
        <v>25.84</v>
      </c>
      <c r="AB85" s="417">
        <v>0</v>
      </c>
      <c r="AC85" s="147">
        <v>27.84</v>
      </c>
      <c r="AD85" s="435">
        <v>28.62</v>
      </c>
      <c r="AE85" s="141">
        <v>0</v>
      </c>
      <c r="AF85" s="141">
        <v>0</v>
      </c>
      <c r="AH85" s="417" t="s">
        <v>768</v>
      </c>
      <c r="AI85" s="142">
        <v>28.09</v>
      </c>
      <c r="AJ85" s="431">
        <v>28.87</v>
      </c>
      <c r="AK85" s="141">
        <v>0</v>
      </c>
      <c r="AL85" s="141">
        <v>0</v>
      </c>
      <c r="AN85" s="417"/>
      <c r="AO85" s="142">
        <v>28.84</v>
      </c>
      <c r="AP85" s="431">
        <v>29.62</v>
      </c>
      <c r="AQ85" s="141">
        <v>0</v>
      </c>
      <c r="AR85" s="141">
        <v>0</v>
      </c>
      <c r="AT85" s="417" t="s">
        <v>768</v>
      </c>
      <c r="AU85" s="142">
        <v>29.09</v>
      </c>
      <c r="AV85" s="431">
        <v>29.87</v>
      </c>
      <c r="AW85" s="141">
        <v>0</v>
      </c>
      <c r="AX85" s="141">
        <v>0</v>
      </c>
    </row>
    <row r="86" spans="1:50" ht="17.25" x14ac:dyDescent="0.25">
      <c r="B86" s="168" t="s">
        <v>606</v>
      </c>
      <c r="C86" s="417"/>
      <c r="D86" s="141">
        <v>0</v>
      </c>
      <c r="E86" s="141">
        <v>0</v>
      </c>
      <c r="F86" s="141">
        <v>0</v>
      </c>
      <c r="G86" s="141">
        <v>0</v>
      </c>
      <c r="H86" s="103"/>
      <c r="I86" s="417" t="s">
        <v>768</v>
      </c>
      <c r="J86" s="141">
        <v>0</v>
      </c>
      <c r="K86" s="141">
        <v>0</v>
      </c>
      <c r="L86" s="141">
        <v>0</v>
      </c>
      <c r="M86" s="141">
        <v>0</v>
      </c>
      <c r="N86" s="103"/>
      <c r="O86" s="417"/>
      <c r="P86" s="141">
        <v>0</v>
      </c>
      <c r="Q86" s="141">
        <v>0</v>
      </c>
      <c r="R86" s="141">
        <v>0</v>
      </c>
      <c r="S86" s="141">
        <v>0</v>
      </c>
      <c r="T86" s="103"/>
      <c r="U86" s="417" t="s">
        <v>768</v>
      </c>
      <c r="V86" s="141">
        <v>0</v>
      </c>
      <c r="W86" s="141">
        <v>0</v>
      </c>
      <c r="X86" s="141">
        <v>0</v>
      </c>
      <c r="Y86" s="145">
        <v>0</v>
      </c>
      <c r="Z86" s="163"/>
      <c r="AA86" s="143">
        <v>23.79</v>
      </c>
      <c r="AB86" s="417">
        <v>0</v>
      </c>
      <c r="AC86" s="292">
        <v>25.79</v>
      </c>
      <c r="AD86" s="435">
        <v>26.56</v>
      </c>
      <c r="AE86" s="141">
        <v>0</v>
      </c>
      <c r="AF86" s="141">
        <v>0</v>
      </c>
      <c r="AG86" s="103"/>
      <c r="AH86" s="417" t="s">
        <v>768</v>
      </c>
      <c r="AI86" s="142">
        <v>26.04</v>
      </c>
      <c r="AJ86" s="431">
        <v>26.81</v>
      </c>
      <c r="AK86" s="141">
        <v>0</v>
      </c>
      <c r="AL86" s="141">
        <v>0</v>
      </c>
      <c r="AM86" s="103"/>
      <c r="AN86" s="417"/>
      <c r="AO86" s="293">
        <v>26.79</v>
      </c>
      <c r="AP86" s="431">
        <v>27.56</v>
      </c>
      <c r="AQ86" s="141">
        <v>0</v>
      </c>
      <c r="AR86" s="141">
        <v>0</v>
      </c>
      <c r="AT86" s="417" t="s">
        <v>768</v>
      </c>
      <c r="AU86" s="142">
        <v>27.04</v>
      </c>
      <c r="AV86" s="431">
        <v>27.81</v>
      </c>
      <c r="AW86" s="141">
        <v>0</v>
      </c>
      <c r="AX86" s="141">
        <v>0</v>
      </c>
    </row>
    <row r="87" spans="1:50" s="29" customFormat="1" ht="17.25" x14ac:dyDescent="0.25">
      <c r="A87"/>
      <c r="B87" s="140" t="s">
        <v>1121</v>
      </c>
      <c r="C87" s="417"/>
      <c r="D87" s="178">
        <v>0</v>
      </c>
      <c r="E87" s="178">
        <v>0</v>
      </c>
      <c r="F87" s="178">
        <v>0</v>
      </c>
      <c r="G87" s="141">
        <v>0</v>
      </c>
      <c r="H87" s="30"/>
      <c r="I87" s="417" t="s">
        <v>768</v>
      </c>
      <c r="J87" s="141">
        <v>0</v>
      </c>
      <c r="K87" s="141">
        <v>0</v>
      </c>
      <c r="L87" s="141">
        <v>0</v>
      </c>
      <c r="M87" s="141">
        <v>0</v>
      </c>
      <c r="O87" s="417"/>
      <c r="P87" s="273">
        <v>0</v>
      </c>
      <c r="Q87" s="273">
        <v>0</v>
      </c>
      <c r="R87" s="273">
        <v>0</v>
      </c>
      <c r="S87" s="141">
        <v>0</v>
      </c>
      <c r="U87" s="417" t="s">
        <v>768</v>
      </c>
      <c r="V87" s="141">
        <v>0</v>
      </c>
      <c r="W87" s="141">
        <v>0</v>
      </c>
      <c r="X87" s="141">
        <v>0</v>
      </c>
      <c r="Y87" s="145">
        <v>0</v>
      </c>
      <c r="Z87" s="148"/>
      <c r="AA87" s="141">
        <v>0</v>
      </c>
      <c r="AB87" s="417">
        <v>0</v>
      </c>
      <c r="AC87" s="145">
        <v>0</v>
      </c>
      <c r="AD87" s="436">
        <v>26.3</v>
      </c>
      <c r="AE87" s="176">
        <v>0</v>
      </c>
      <c r="AF87" s="176">
        <v>0</v>
      </c>
      <c r="AH87" s="417" t="s">
        <v>768</v>
      </c>
      <c r="AI87" s="176">
        <v>0</v>
      </c>
      <c r="AJ87" s="431">
        <v>26.55</v>
      </c>
      <c r="AK87" s="176">
        <v>0</v>
      </c>
      <c r="AL87" s="176">
        <v>0</v>
      </c>
      <c r="AN87" s="417"/>
      <c r="AO87" s="191">
        <v>0</v>
      </c>
      <c r="AP87" s="431">
        <v>27.3</v>
      </c>
      <c r="AQ87" s="176">
        <v>0</v>
      </c>
      <c r="AR87" s="176">
        <v>0</v>
      </c>
      <c r="AT87" s="417" t="s">
        <v>768</v>
      </c>
      <c r="AU87" s="176">
        <v>0</v>
      </c>
      <c r="AV87" s="431">
        <v>27.55</v>
      </c>
      <c r="AW87" s="176">
        <v>0</v>
      </c>
      <c r="AX87" s="176">
        <v>0</v>
      </c>
    </row>
    <row r="88" spans="1:50" s="29" customFormat="1" ht="17.25" x14ac:dyDescent="0.25">
      <c r="A88"/>
      <c r="B88" s="140" t="s">
        <v>1122</v>
      </c>
      <c r="C88" s="417"/>
      <c r="D88" s="178">
        <v>0</v>
      </c>
      <c r="E88" s="178">
        <v>0</v>
      </c>
      <c r="F88" s="178">
        <v>0</v>
      </c>
      <c r="G88" s="141">
        <v>0</v>
      </c>
      <c r="H88" s="30"/>
      <c r="I88" s="417" t="s">
        <v>768</v>
      </c>
      <c r="J88" s="141">
        <v>0</v>
      </c>
      <c r="K88" s="141">
        <v>0</v>
      </c>
      <c r="L88" s="141">
        <v>0</v>
      </c>
      <c r="M88" s="141">
        <v>0</v>
      </c>
      <c r="O88" s="417"/>
      <c r="P88" s="273">
        <v>0</v>
      </c>
      <c r="Q88" s="273">
        <v>0</v>
      </c>
      <c r="R88" s="273">
        <v>0</v>
      </c>
      <c r="S88" s="141">
        <v>0</v>
      </c>
      <c r="U88" s="417" t="s">
        <v>768</v>
      </c>
      <c r="V88" s="141">
        <v>0</v>
      </c>
      <c r="W88" s="141">
        <v>0</v>
      </c>
      <c r="X88" s="141">
        <v>0</v>
      </c>
      <c r="Y88" s="145">
        <v>0</v>
      </c>
      <c r="Z88" s="148"/>
      <c r="AA88" s="176">
        <v>0</v>
      </c>
      <c r="AB88" s="417">
        <v>0</v>
      </c>
      <c r="AC88" s="176">
        <v>0</v>
      </c>
      <c r="AD88" s="437">
        <v>0</v>
      </c>
      <c r="AE88" s="176">
        <v>0</v>
      </c>
      <c r="AF88" s="176">
        <v>0</v>
      </c>
      <c r="AH88" s="417" t="s">
        <v>768</v>
      </c>
      <c r="AI88" s="176">
        <v>0</v>
      </c>
      <c r="AJ88" s="176">
        <v>0</v>
      </c>
      <c r="AK88" s="176">
        <v>0</v>
      </c>
      <c r="AL88" s="176">
        <v>0</v>
      </c>
      <c r="AN88" s="417"/>
      <c r="AO88" s="176">
        <v>0</v>
      </c>
      <c r="AP88" s="176">
        <v>0</v>
      </c>
      <c r="AQ88" s="176">
        <v>0</v>
      </c>
      <c r="AR88" s="176">
        <v>0</v>
      </c>
      <c r="AT88" s="417" t="s">
        <v>768</v>
      </c>
      <c r="AU88" s="176">
        <v>0</v>
      </c>
      <c r="AV88" s="176">
        <v>0</v>
      </c>
      <c r="AW88" s="176">
        <v>0</v>
      </c>
      <c r="AX88" s="176">
        <v>0</v>
      </c>
    </row>
    <row r="89" spans="1:50" s="29" customFormat="1" ht="17.25" x14ac:dyDescent="0.25">
      <c r="A89"/>
      <c r="B89" s="140" t="s">
        <v>1123</v>
      </c>
      <c r="C89" s="417"/>
      <c r="D89" s="178">
        <v>0</v>
      </c>
      <c r="E89" s="178">
        <v>0</v>
      </c>
      <c r="F89" s="178">
        <v>0</v>
      </c>
      <c r="G89" s="141">
        <v>0</v>
      </c>
      <c r="H89" s="30"/>
      <c r="I89" s="417" t="s">
        <v>768</v>
      </c>
      <c r="J89" s="141">
        <v>0</v>
      </c>
      <c r="K89" s="141">
        <v>0</v>
      </c>
      <c r="L89" s="141">
        <v>0</v>
      </c>
      <c r="M89" s="141">
        <v>0</v>
      </c>
      <c r="O89" s="417"/>
      <c r="P89" s="273">
        <v>0</v>
      </c>
      <c r="Q89" s="273">
        <v>0</v>
      </c>
      <c r="R89" s="273">
        <v>0</v>
      </c>
      <c r="S89" s="141">
        <v>0</v>
      </c>
      <c r="U89" s="417" t="s">
        <v>768</v>
      </c>
      <c r="V89" s="141">
        <v>0</v>
      </c>
      <c r="W89" s="141">
        <v>0</v>
      </c>
      <c r="X89" s="141">
        <v>0</v>
      </c>
      <c r="Y89" s="145">
        <v>0</v>
      </c>
      <c r="Z89" s="148"/>
      <c r="AA89" s="176">
        <v>0</v>
      </c>
      <c r="AB89" s="417">
        <v>0</v>
      </c>
      <c r="AC89" s="176">
        <v>0</v>
      </c>
      <c r="AD89" s="176">
        <v>0</v>
      </c>
      <c r="AE89" s="176">
        <v>0</v>
      </c>
      <c r="AF89" s="176">
        <v>0</v>
      </c>
      <c r="AH89" s="417" t="s">
        <v>768</v>
      </c>
      <c r="AI89" s="176">
        <v>0</v>
      </c>
      <c r="AJ89" s="176">
        <v>0</v>
      </c>
      <c r="AK89" s="176">
        <v>0</v>
      </c>
      <c r="AL89" s="176">
        <v>0</v>
      </c>
      <c r="AN89" s="417"/>
      <c r="AO89" s="176">
        <v>0</v>
      </c>
      <c r="AP89" s="176">
        <v>0</v>
      </c>
      <c r="AQ89" s="176">
        <v>0</v>
      </c>
      <c r="AR89" s="176">
        <v>0</v>
      </c>
      <c r="AT89" s="417" t="s">
        <v>768</v>
      </c>
      <c r="AU89" s="176">
        <v>0</v>
      </c>
      <c r="AV89" s="176">
        <v>0</v>
      </c>
      <c r="AW89" s="176">
        <v>0</v>
      </c>
      <c r="AX89" s="176">
        <v>0</v>
      </c>
    </row>
    <row r="90" spans="1:50" s="29" customFormat="1" ht="17.25" x14ac:dyDescent="0.25">
      <c r="A90"/>
      <c r="B90" s="140" t="s">
        <v>1124</v>
      </c>
      <c r="C90" s="417"/>
      <c r="D90" s="178">
        <v>0</v>
      </c>
      <c r="E90" s="178">
        <v>0</v>
      </c>
      <c r="F90" s="178">
        <v>0</v>
      </c>
      <c r="G90" s="141">
        <v>0</v>
      </c>
      <c r="H90" s="30"/>
      <c r="I90" s="417" t="s">
        <v>768</v>
      </c>
      <c r="J90" s="141">
        <v>0</v>
      </c>
      <c r="K90" s="141">
        <v>0</v>
      </c>
      <c r="L90" s="141">
        <v>0</v>
      </c>
      <c r="M90" s="141">
        <v>0</v>
      </c>
      <c r="O90" s="417"/>
      <c r="P90" s="273">
        <v>0</v>
      </c>
      <c r="Q90" s="273">
        <v>0</v>
      </c>
      <c r="R90" s="273">
        <v>0</v>
      </c>
      <c r="S90" s="141">
        <v>0</v>
      </c>
      <c r="U90" s="417" t="s">
        <v>768</v>
      </c>
      <c r="V90" s="141">
        <v>0</v>
      </c>
      <c r="W90" s="141">
        <v>0</v>
      </c>
      <c r="X90" s="141">
        <v>0</v>
      </c>
      <c r="Y90" s="145">
        <v>0</v>
      </c>
      <c r="Z90" s="148"/>
      <c r="AA90" s="176">
        <v>0</v>
      </c>
      <c r="AB90" s="417">
        <v>0</v>
      </c>
      <c r="AC90" s="176">
        <v>0</v>
      </c>
      <c r="AD90" s="176">
        <v>0</v>
      </c>
      <c r="AE90" s="176">
        <v>0</v>
      </c>
      <c r="AF90" s="176">
        <v>0</v>
      </c>
      <c r="AH90" s="417" t="s">
        <v>768</v>
      </c>
      <c r="AI90" s="176">
        <v>0</v>
      </c>
      <c r="AJ90" s="176">
        <v>0</v>
      </c>
      <c r="AK90" s="176">
        <v>0</v>
      </c>
      <c r="AL90" s="176">
        <v>0</v>
      </c>
      <c r="AN90" s="417"/>
      <c r="AO90" s="176">
        <v>0</v>
      </c>
      <c r="AP90" s="176">
        <v>0</v>
      </c>
      <c r="AQ90" s="176">
        <v>0</v>
      </c>
      <c r="AR90" s="176">
        <v>0</v>
      </c>
      <c r="AT90" s="417" t="s">
        <v>768</v>
      </c>
      <c r="AU90" s="176">
        <v>0</v>
      </c>
      <c r="AV90" s="176">
        <v>0</v>
      </c>
      <c r="AW90" s="176">
        <v>0</v>
      </c>
      <c r="AX90" s="176">
        <v>0</v>
      </c>
    </row>
    <row r="91" spans="1:50" s="29" customFormat="1" ht="17.25" x14ac:dyDescent="0.25">
      <c r="A91"/>
      <c r="B91" s="140" t="s">
        <v>1125</v>
      </c>
      <c r="C91" s="417"/>
      <c r="D91" s="178">
        <v>0</v>
      </c>
      <c r="E91" s="178">
        <v>0</v>
      </c>
      <c r="F91" s="178">
        <v>0</v>
      </c>
      <c r="G91" s="141">
        <v>0</v>
      </c>
      <c r="H91" s="30"/>
      <c r="I91" s="417" t="s">
        <v>768</v>
      </c>
      <c r="J91" s="141">
        <v>0</v>
      </c>
      <c r="K91" s="141">
        <v>0</v>
      </c>
      <c r="L91" s="141">
        <v>0</v>
      </c>
      <c r="M91" s="141">
        <v>0</v>
      </c>
      <c r="O91" s="417"/>
      <c r="P91" s="273">
        <v>0</v>
      </c>
      <c r="Q91" s="273">
        <v>0</v>
      </c>
      <c r="R91" s="273">
        <v>0</v>
      </c>
      <c r="S91" s="141">
        <v>0</v>
      </c>
      <c r="U91" s="417" t="s">
        <v>768</v>
      </c>
      <c r="V91" s="141">
        <v>0</v>
      </c>
      <c r="W91" s="141">
        <v>0</v>
      </c>
      <c r="X91" s="141">
        <v>0</v>
      </c>
      <c r="Y91" s="145">
        <v>0</v>
      </c>
      <c r="Z91" s="148"/>
      <c r="AA91" s="176">
        <v>0</v>
      </c>
      <c r="AB91" s="417">
        <v>0</v>
      </c>
      <c r="AC91" s="176">
        <v>0</v>
      </c>
      <c r="AD91" s="176">
        <v>0</v>
      </c>
      <c r="AE91" s="176">
        <v>0</v>
      </c>
      <c r="AF91" s="176">
        <v>0</v>
      </c>
      <c r="AH91" s="417" t="s">
        <v>768</v>
      </c>
      <c r="AI91" s="176">
        <v>0</v>
      </c>
      <c r="AJ91" s="176">
        <v>0</v>
      </c>
      <c r="AK91" s="176">
        <v>0</v>
      </c>
      <c r="AL91" s="176">
        <v>0</v>
      </c>
      <c r="AN91" s="417"/>
      <c r="AO91" s="176">
        <v>0</v>
      </c>
      <c r="AP91" s="176">
        <v>0</v>
      </c>
      <c r="AQ91" s="176">
        <v>0</v>
      </c>
      <c r="AR91" s="176">
        <v>0</v>
      </c>
      <c r="AT91" s="417" t="s">
        <v>768</v>
      </c>
      <c r="AU91" s="176">
        <v>0</v>
      </c>
      <c r="AV91" s="176">
        <v>0</v>
      </c>
      <c r="AW91" s="176">
        <v>0</v>
      </c>
      <c r="AX91" s="176">
        <v>0</v>
      </c>
    </row>
    <row r="92" spans="1:50" s="29" customFormat="1" ht="17.25" x14ac:dyDescent="0.25">
      <c r="A92"/>
      <c r="B92" s="140" t="s">
        <v>1126</v>
      </c>
      <c r="C92" s="417"/>
      <c r="D92" s="178">
        <v>0</v>
      </c>
      <c r="E92" s="178">
        <v>0</v>
      </c>
      <c r="F92" s="178">
        <v>0</v>
      </c>
      <c r="G92" s="141">
        <v>0</v>
      </c>
      <c r="H92" s="30"/>
      <c r="I92" s="417" t="s">
        <v>768</v>
      </c>
      <c r="J92" s="141">
        <v>0</v>
      </c>
      <c r="K92" s="141">
        <v>0</v>
      </c>
      <c r="L92" s="141">
        <v>0</v>
      </c>
      <c r="M92" s="141">
        <v>0</v>
      </c>
      <c r="O92" s="417"/>
      <c r="P92" s="273">
        <v>0</v>
      </c>
      <c r="Q92" s="273">
        <v>0</v>
      </c>
      <c r="R92" s="273">
        <v>0</v>
      </c>
      <c r="S92" s="141">
        <v>0</v>
      </c>
      <c r="U92" s="417" t="s">
        <v>768</v>
      </c>
      <c r="V92" s="141">
        <v>0</v>
      </c>
      <c r="W92" s="141">
        <v>0</v>
      </c>
      <c r="X92" s="141">
        <v>0</v>
      </c>
      <c r="Y92" s="145">
        <v>0</v>
      </c>
      <c r="Z92" s="148"/>
      <c r="AA92" s="176">
        <v>0</v>
      </c>
      <c r="AB92" s="417">
        <v>0</v>
      </c>
      <c r="AC92" s="176">
        <v>0</v>
      </c>
      <c r="AD92" s="176">
        <v>0</v>
      </c>
      <c r="AE92" s="176">
        <v>0</v>
      </c>
      <c r="AF92" s="176">
        <v>0</v>
      </c>
      <c r="AH92" s="417" t="s">
        <v>768</v>
      </c>
      <c r="AI92" s="176">
        <v>0</v>
      </c>
      <c r="AJ92" s="176">
        <v>0</v>
      </c>
      <c r="AK92" s="176">
        <v>0</v>
      </c>
      <c r="AL92" s="176">
        <v>0</v>
      </c>
      <c r="AN92" s="417"/>
      <c r="AO92" s="176">
        <v>0</v>
      </c>
      <c r="AP92" s="176">
        <v>0</v>
      </c>
      <c r="AQ92" s="176">
        <v>0</v>
      </c>
      <c r="AR92" s="176">
        <v>0</v>
      </c>
      <c r="AT92" s="417" t="s">
        <v>768</v>
      </c>
      <c r="AU92" s="176">
        <v>0</v>
      </c>
      <c r="AV92" s="176">
        <v>0</v>
      </c>
      <c r="AW92" s="176">
        <v>0</v>
      </c>
      <c r="AX92" s="176">
        <v>0</v>
      </c>
    </row>
    <row r="93" spans="1:50" x14ac:dyDescent="0.25">
      <c r="B93" s="34"/>
      <c r="C93" s="34"/>
      <c r="D93" s="294"/>
      <c r="E93" s="294"/>
      <c r="F93" s="103"/>
      <c r="G93" s="103"/>
      <c r="H93" s="103"/>
      <c r="I93" s="103"/>
      <c r="J93" s="294"/>
      <c r="K93" s="294"/>
      <c r="L93" s="294"/>
      <c r="M93" s="294"/>
      <c r="N93" s="103"/>
      <c r="O93" s="103"/>
      <c r="P93" s="294"/>
      <c r="Q93" s="294"/>
      <c r="R93" s="294"/>
      <c r="S93" s="294"/>
      <c r="T93" s="103"/>
      <c r="U93" s="103"/>
      <c r="V93" s="294"/>
      <c r="W93" s="294"/>
      <c r="X93" s="294"/>
      <c r="Y93" s="294"/>
      <c r="Z93" s="163"/>
      <c r="AA93" s="103"/>
      <c r="AB93" s="103"/>
      <c r="AC93" s="294"/>
      <c r="AD93" s="294"/>
      <c r="AE93" s="294"/>
      <c r="AF93" s="294"/>
      <c r="AG93" s="103"/>
      <c r="AH93" s="103"/>
      <c r="AI93" s="294"/>
      <c r="AJ93" s="294"/>
      <c r="AK93" s="294"/>
      <c r="AL93" s="294"/>
      <c r="AM93" s="103"/>
      <c r="AN93" s="103"/>
      <c r="AO93" s="294"/>
      <c r="AP93" s="294"/>
      <c r="AQ93" s="103"/>
      <c r="AR93" s="103"/>
      <c r="AU93" s="294"/>
      <c r="AV93" s="294"/>
      <c r="AW93" s="103"/>
      <c r="AX93" s="103"/>
    </row>
    <row r="94" spans="1:50" s="87" customFormat="1" ht="15.75" x14ac:dyDescent="0.25">
      <c r="B94" s="161" t="s">
        <v>782</v>
      </c>
      <c r="C94" s="161"/>
      <c r="I94" s="515" t="s">
        <v>781</v>
      </c>
      <c r="J94" s="515"/>
      <c r="K94" s="515"/>
      <c r="L94" s="515"/>
      <c r="M94" s="515"/>
      <c r="O94" s="515" t="s">
        <v>780</v>
      </c>
      <c r="P94" s="515"/>
      <c r="Q94" s="515"/>
      <c r="R94" s="515"/>
      <c r="S94" s="515"/>
      <c r="U94" s="515" t="s">
        <v>779</v>
      </c>
      <c r="V94" s="515"/>
      <c r="W94" s="515"/>
      <c r="X94" s="515"/>
      <c r="Y94" s="516"/>
      <c r="Z94" s="167"/>
      <c r="AA94" s="161" t="s">
        <v>1142</v>
      </c>
      <c r="AB94" s="161"/>
      <c r="AC94" s="161"/>
      <c r="AD94" s="161"/>
      <c r="AE94" s="161"/>
      <c r="AF94" s="161"/>
      <c r="AH94" s="515" t="s">
        <v>778</v>
      </c>
      <c r="AI94" s="515"/>
      <c r="AJ94" s="515"/>
      <c r="AK94" s="515"/>
      <c r="AL94" s="515"/>
      <c r="AN94" s="515" t="s">
        <v>1143</v>
      </c>
      <c r="AO94" s="515"/>
      <c r="AP94" s="515"/>
      <c r="AQ94" s="515"/>
      <c r="AR94" s="515"/>
      <c r="AT94" s="515" t="s">
        <v>777</v>
      </c>
      <c r="AU94" s="515"/>
      <c r="AV94" s="515"/>
      <c r="AW94" s="515"/>
      <c r="AX94" s="515"/>
    </row>
    <row r="95" spans="1:50" ht="30" x14ac:dyDescent="0.25">
      <c r="B95" s="28" t="s">
        <v>22</v>
      </c>
      <c r="C95" s="408" t="s">
        <v>1117</v>
      </c>
      <c r="D95" s="160" t="s">
        <v>955</v>
      </c>
      <c r="E95" s="269" t="s">
        <v>1118</v>
      </c>
      <c r="F95" s="269" t="s">
        <v>458</v>
      </c>
      <c r="G95" s="269" t="s">
        <v>1119</v>
      </c>
      <c r="I95" s="408" t="s">
        <v>1117</v>
      </c>
      <c r="J95" s="160" t="s">
        <v>955</v>
      </c>
      <c r="K95" s="269" t="s">
        <v>1118</v>
      </c>
      <c r="L95" s="269" t="s">
        <v>458</v>
      </c>
      <c r="M95" s="269" t="s">
        <v>1119</v>
      </c>
      <c r="O95" s="408" t="s">
        <v>1117</v>
      </c>
      <c r="P95" s="160" t="s">
        <v>955</v>
      </c>
      <c r="Q95" s="269" t="s">
        <v>1118</v>
      </c>
      <c r="R95" s="269" t="s">
        <v>458</v>
      </c>
      <c r="S95" s="269" t="s">
        <v>1119</v>
      </c>
      <c r="U95" s="408" t="s">
        <v>1117</v>
      </c>
      <c r="V95" s="160" t="s">
        <v>955</v>
      </c>
      <c r="W95" s="269" t="s">
        <v>1118</v>
      </c>
      <c r="X95" s="269" t="s">
        <v>458</v>
      </c>
      <c r="Y95" s="269" t="s">
        <v>1119</v>
      </c>
      <c r="Z95" s="148"/>
      <c r="AA95" s="269" t="s">
        <v>771</v>
      </c>
      <c r="AB95" s="408" t="s">
        <v>1117</v>
      </c>
      <c r="AC95" s="160" t="s">
        <v>955</v>
      </c>
      <c r="AD95" s="269" t="s">
        <v>1118</v>
      </c>
      <c r="AE95" s="269" t="s">
        <v>458</v>
      </c>
      <c r="AF95" s="269" t="s">
        <v>1119</v>
      </c>
      <c r="AH95" s="408" t="s">
        <v>1117</v>
      </c>
      <c r="AI95" s="160" t="s">
        <v>955</v>
      </c>
      <c r="AJ95" s="269" t="s">
        <v>1118</v>
      </c>
      <c r="AK95" s="269" t="s">
        <v>458</v>
      </c>
      <c r="AL95" s="269" t="s">
        <v>1119</v>
      </c>
      <c r="AN95" s="408" t="s">
        <v>1117</v>
      </c>
      <c r="AO95" s="160" t="s">
        <v>955</v>
      </c>
      <c r="AP95" s="269" t="s">
        <v>1118</v>
      </c>
      <c r="AQ95" s="269" t="s">
        <v>458</v>
      </c>
      <c r="AR95" s="269" t="s">
        <v>1119</v>
      </c>
      <c r="AT95" s="408" t="s">
        <v>1117</v>
      </c>
      <c r="AU95" s="160" t="s">
        <v>955</v>
      </c>
      <c r="AV95" s="269" t="s">
        <v>1118</v>
      </c>
      <c r="AW95" s="269" t="s">
        <v>458</v>
      </c>
      <c r="AX95" s="269" t="s">
        <v>1119</v>
      </c>
    </row>
    <row r="96" spans="1:50" ht="17.25" x14ac:dyDescent="0.25">
      <c r="B96" s="140" t="s">
        <v>598</v>
      </c>
      <c r="C96" s="141" t="s">
        <v>768</v>
      </c>
      <c r="D96" s="190">
        <v>133.65</v>
      </c>
      <c r="E96" s="431">
        <v>137.66</v>
      </c>
      <c r="F96" s="183">
        <v>105.51</v>
      </c>
      <c r="G96" s="149">
        <v>133.65</v>
      </c>
      <c r="I96" s="141" t="s">
        <v>768</v>
      </c>
      <c r="J96" s="141">
        <v>0</v>
      </c>
      <c r="K96" s="141">
        <v>0</v>
      </c>
      <c r="L96" s="141">
        <v>0</v>
      </c>
      <c r="M96" s="141">
        <v>0</v>
      </c>
      <c r="O96" s="141" t="s">
        <v>768</v>
      </c>
      <c r="P96" s="142">
        <v>134.65</v>
      </c>
      <c r="Q96" s="429">
        <v>138.66</v>
      </c>
      <c r="R96" s="165">
        <v>106.51</v>
      </c>
      <c r="S96" s="149">
        <v>134.65</v>
      </c>
      <c r="U96" s="141" t="s">
        <v>768</v>
      </c>
      <c r="V96" s="141">
        <v>0</v>
      </c>
      <c r="W96" s="141">
        <v>0</v>
      </c>
      <c r="X96" s="141">
        <v>0</v>
      </c>
      <c r="Y96" s="145">
        <v>0</v>
      </c>
      <c r="Z96" s="148"/>
      <c r="AA96" s="158">
        <v>0</v>
      </c>
      <c r="AB96" s="141">
        <v>0</v>
      </c>
      <c r="AC96" s="147">
        <v>135.65</v>
      </c>
      <c r="AD96" s="435">
        <v>139.66</v>
      </c>
      <c r="AE96" s="150">
        <v>112.26</v>
      </c>
      <c r="AF96" s="151">
        <v>140.4</v>
      </c>
      <c r="AH96" s="141" t="s">
        <v>768</v>
      </c>
      <c r="AI96" s="141">
        <v>0</v>
      </c>
      <c r="AJ96" s="141">
        <v>0</v>
      </c>
      <c r="AK96" s="141">
        <v>0</v>
      </c>
      <c r="AL96" s="141">
        <v>0</v>
      </c>
      <c r="AN96" s="141" t="s">
        <v>768</v>
      </c>
      <c r="AO96" s="142">
        <v>136.65</v>
      </c>
      <c r="AP96" s="431">
        <v>140.66</v>
      </c>
      <c r="AQ96" s="150">
        <v>113.26</v>
      </c>
      <c r="AR96" s="151">
        <v>141.4</v>
      </c>
      <c r="AT96" s="141" t="s">
        <v>768</v>
      </c>
      <c r="AU96" s="141">
        <v>0</v>
      </c>
      <c r="AV96" s="141">
        <v>0</v>
      </c>
      <c r="AW96" s="141">
        <v>0</v>
      </c>
      <c r="AX96" s="141">
        <v>0</v>
      </c>
    </row>
    <row r="97" spans="1:50" s="29" customFormat="1" ht="17.25" x14ac:dyDescent="0.25">
      <c r="A97" t="s">
        <v>770</v>
      </c>
      <c r="B97" s="166" t="s">
        <v>769</v>
      </c>
      <c r="C97" s="141" t="s">
        <v>768</v>
      </c>
      <c r="D97" s="190">
        <v>66.83</v>
      </c>
      <c r="E97" s="431">
        <v>68.83</v>
      </c>
      <c r="F97" s="183">
        <v>53.02</v>
      </c>
      <c r="G97" s="149">
        <v>66.83</v>
      </c>
      <c r="H97" s="156"/>
      <c r="I97" s="141" t="s">
        <v>768</v>
      </c>
      <c r="J97" s="141">
        <v>0</v>
      </c>
      <c r="K97" s="141">
        <v>0</v>
      </c>
      <c r="L97" s="141">
        <v>0</v>
      </c>
      <c r="M97" s="141">
        <v>0</v>
      </c>
      <c r="O97" s="141" t="s">
        <v>768</v>
      </c>
      <c r="P97" s="142">
        <v>67.83</v>
      </c>
      <c r="Q97" s="429">
        <v>69.83</v>
      </c>
      <c r="R97" s="165">
        <v>54.02</v>
      </c>
      <c r="S97" s="149">
        <v>67.83</v>
      </c>
      <c r="U97" s="141" t="s">
        <v>768</v>
      </c>
      <c r="V97" s="141">
        <v>0</v>
      </c>
      <c r="W97" s="141">
        <v>0</v>
      </c>
      <c r="X97" s="141">
        <v>0</v>
      </c>
      <c r="Y97" s="145">
        <v>0</v>
      </c>
      <c r="Z97" s="148"/>
      <c r="AA97" s="158">
        <v>0</v>
      </c>
      <c r="AB97" s="141">
        <v>0</v>
      </c>
      <c r="AC97" s="147">
        <v>68.83</v>
      </c>
      <c r="AD97" s="435">
        <v>70.83</v>
      </c>
      <c r="AE97" s="150">
        <v>59.77</v>
      </c>
      <c r="AF97" s="151">
        <v>73.58</v>
      </c>
      <c r="AH97" s="141" t="s">
        <v>768</v>
      </c>
      <c r="AI97" s="141">
        <v>0</v>
      </c>
      <c r="AJ97" s="141">
        <v>0</v>
      </c>
      <c r="AK97" s="141">
        <v>0</v>
      </c>
      <c r="AL97" s="141">
        <v>0</v>
      </c>
      <c r="AN97" s="141" t="s">
        <v>768</v>
      </c>
      <c r="AO97" s="142">
        <v>69.83</v>
      </c>
      <c r="AP97" s="431">
        <v>71.83</v>
      </c>
      <c r="AQ97" s="150">
        <v>60.77</v>
      </c>
      <c r="AR97" s="151">
        <v>74.58</v>
      </c>
      <c r="AT97" s="141" t="s">
        <v>768</v>
      </c>
      <c r="AU97" s="141">
        <v>0</v>
      </c>
      <c r="AV97" s="141">
        <v>0</v>
      </c>
      <c r="AW97" s="141">
        <v>0</v>
      </c>
      <c r="AX97" s="141">
        <v>0</v>
      </c>
    </row>
    <row r="98" spans="1:50" ht="17.25" x14ac:dyDescent="0.25">
      <c r="B98" s="146" t="s">
        <v>600</v>
      </c>
      <c r="C98" s="430" t="s">
        <v>1133</v>
      </c>
      <c r="D98" s="190">
        <v>38.19</v>
      </c>
      <c r="E98" s="431">
        <v>39.340000000000003</v>
      </c>
      <c r="F98" s="183">
        <v>35.630000000000003</v>
      </c>
      <c r="G98" s="149">
        <v>38.19</v>
      </c>
      <c r="H98" s="155"/>
      <c r="I98" s="141" t="s">
        <v>768</v>
      </c>
      <c r="J98" s="141">
        <v>0</v>
      </c>
      <c r="K98" s="141">
        <v>0</v>
      </c>
      <c r="L98" s="141">
        <v>0</v>
      </c>
      <c r="M98" s="141">
        <v>0</v>
      </c>
      <c r="O98" s="430"/>
      <c r="P98" s="142">
        <v>39.19</v>
      </c>
      <c r="Q98" s="429">
        <v>40.340000000000003</v>
      </c>
      <c r="R98" s="165">
        <v>33.700000000000003</v>
      </c>
      <c r="S98" s="149">
        <v>39.19</v>
      </c>
      <c r="U98" s="141" t="s">
        <v>768</v>
      </c>
      <c r="V98" s="141">
        <v>0</v>
      </c>
      <c r="W98" s="141">
        <v>0</v>
      </c>
      <c r="X98" s="141">
        <v>0</v>
      </c>
      <c r="Y98" s="145">
        <v>0</v>
      </c>
      <c r="Z98" s="148"/>
      <c r="AA98" s="158">
        <v>0</v>
      </c>
      <c r="AB98" s="430">
        <v>0</v>
      </c>
      <c r="AC98" s="147">
        <v>40.19</v>
      </c>
      <c r="AD98" s="435">
        <v>41.34</v>
      </c>
      <c r="AE98" s="150">
        <v>42.38</v>
      </c>
      <c r="AF98" s="151">
        <v>44.94</v>
      </c>
      <c r="AH98" s="141" t="s">
        <v>768</v>
      </c>
      <c r="AI98" s="141">
        <v>0</v>
      </c>
      <c r="AJ98" s="141">
        <v>0</v>
      </c>
      <c r="AK98" s="141">
        <v>0</v>
      </c>
      <c r="AL98" s="141">
        <v>0</v>
      </c>
      <c r="AN98" s="430"/>
      <c r="AO98" s="142">
        <v>41.19</v>
      </c>
      <c r="AP98" s="431">
        <v>42.34</v>
      </c>
      <c r="AQ98" s="150">
        <v>43.38</v>
      </c>
      <c r="AR98" s="151">
        <v>45.94</v>
      </c>
      <c r="AT98" s="141" t="s">
        <v>768</v>
      </c>
      <c r="AU98" s="141">
        <v>0</v>
      </c>
      <c r="AV98" s="141">
        <v>0</v>
      </c>
      <c r="AW98" s="141">
        <v>0</v>
      </c>
      <c r="AX98" s="141">
        <v>0</v>
      </c>
    </row>
    <row r="99" spans="1:50" ht="17.25" x14ac:dyDescent="0.25">
      <c r="B99" s="146" t="s">
        <v>601</v>
      </c>
      <c r="C99" s="430" t="s">
        <v>1133</v>
      </c>
      <c r="D99" s="190">
        <v>33.659999999999997</v>
      </c>
      <c r="E99" s="431">
        <v>34.67</v>
      </c>
      <c r="F99" s="183">
        <v>27.28</v>
      </c>
      <c r="G99" s="149">
        <v>33.659999999999997</v>
      </c>
      <c r="I99" s="141" t="s">
        <v>768</v>
      </c>
      <c r="J99" s="141">
        <v>0</v>
      </c>
      <c r="K99" s="141">
        <v>0</v>
      </c>
      <c r="L99" s="141">
        <v>0</v>
      </c>
      <c r="M99" s="141">
        <v>0</v>
      </c>
      <c r="O99" s="430"/>
      <c r="P99" s="142">
        <v>34.659999999999997</v>
      </c>
      <c r="Q99" s="429">
        <v>35.67</v>
      </c>
      <c r="R99" s="165">
        <v>26.77</v>
      </c>
      <c r="S99" s="149">
        <v>34.659999999999997</v>
      </c>
      <c r="U99" s="141" t="s">
        <v>768</v>
      </c>
      <c r="V99" s="141">
        <v>0</v>
      </c>
      <c r="W99" s="141">
        <v>0</v>
      </c>
      <c r="X99" s="141">
        <v>0</v>
      </c>
      <c r="Y99" s="145">
        <v>0</v>
      </c>
      <c r="Z99" s="148"/>
      <c r="AA99" s="158">
        <v>0</v>
      </c>
      <c r="AB99" s="430">
        <v>0</v>
      </c>
      <c r="AC99" s="147">
        <v>35.659999999999997</v>
      </c>
      <c r="AD99" s="435">
        <v>36.67</v>
      </c>
      <c r="AE99" s="150">
        <v>34.03</v>
      </c>
      <c r="AF99" s="151">
        <v>40.409999999999997</v>
      </c>
      <c r="AH99" s="141" t="s">
        <v>768</v>
      </c>
      <c r="AI99" s="141">
        <v>0</v>
      </c>
      <c r="AJ99" s="141">
        <v>0</v>
      </c>
      <c r="AK99" s="141">
        <v>0</v>
      </c>
      <c r="AL99" s="141">
        <v>0</v>
      </c>
      <c r="AN99" s="430"/>
      <c r="AO99" s="142">
        <v>36.659999999999997</v>
      </c>
      <c r="AP99" s="431">
        <v>37.67</v>
      </c>
      <c r="AQ99" s="150">
        <v>35.03</v>
      </c>
      <c r="AR99" s="151">
        <v>41.41</v>
      </c>
      <c r="AT99" s="141" t="s">
        <v>768</v>
      </c>
      <c r="AU99" s="141">
        <v>0</v>
      </c>
      <c r="AV99" s="141">
        <v>0</v>
      </c>
      <c r="AW99" s="141">
        <v>0</v>
      </c>
      <c r="AX99" s="141">
        <v>0</v>
      </c>
    </row>
    <row r="100" spans="1:50" ht="17.25" x14ac:dyDescent="0.25">
      <c r="B100" s="146" t="s">
        <v>602</v>
      </c>
      <c r="C100" s="417"/>
      <c r="D100" s="190">
        <v>33.479999999999997</v>
      </c>
      <c r="E100" s="431">
        <v>34.479999999999997</v>
      </c>
      <c r="F100" s="183">
        <v>25.75</v>
      </c>
      <c r="G100" s="149">
        <v>33.479999999999997</v>
      </c>
      <c r="I100" s="141" t="s">
        <v>768</v>
      </c>
      <c r="J100" s="141">
        <v>0</v>
      </c>
      <c r="K100" s="141">
        <v>0</v>
      </c>
      <c r="L100" s="141">
        <v>0</v>
      </c>
      <c r="M100" s="141">
        <v>0</v>
      </c>
      <c r="O100" s="417"/>
      <c r="P100" s="142">
        <v>34.479999999999997</v>
      </c>
      <c r="Q100" s="429">
        <v>35.479999999999997</v>
      </c>
      <c r="R100" s="165">
        <v>26.75</v>
      </c>
      <c r="S100" s="149">
        <v>34.479999999999997</v>
      </c>
      <c r="U100" s="141" t="s">
        <v>768</v>
      </c>
      <c r="V100" s="141">
        <v>0</v>
      </c>
      <c r="W100" s="141">
        <v>0</v>
      </c>
      <c r="X100" s="141">
        <v>0</v>
      </c>
      <c r="Y100" s="145">
        <v>0</v>
      </c>
      <c r="Z100" s="148"/>
      <c r="AA100" s="158">
        <v>0</v>
      </c>
      <c r="AB100" s="417">
        <v>0</v>
      </c>
      <c r="AC100" s="147">
        <v>35.479999999999997</v>
      </c>
      <c r="AD100" s="435">
        <v>36.479999999999997</v>
      </c>
      <c r="AE100" s="150">
        <v>32.5</v>
      </c>
      <c r="AF100" s="151">
        <v>40.229999999999997</v>
      </c>
      <c r="AH100" s="141" t="s">
        <v>768</v>
      </c>
      <c r="AI100" s="141">
        <v>0</v>
      </c>
      <c r="AJ100" s="141">
        <v>0</v>
      </c>
      <c r="AK100" s="141">
        <v>0</v>
      </c>
      <c r="AL100" s="141">
        <v>0</v>
      </c>
      <c r="AN100" s="417"/>
      <c r="AO100" s="142">
        <v>36.479999999999997</v>
      </c>
      <c r="AP100" s="431">
        <v>37.479999999999997</v>
      </c>
      <c r="AQ100" s="150">
        <v>33.5</v>
      </c>
      <c r="AR100" s="151">
        <v>41.23</v>
      </c>
      <c r="AT100" s="141" t="s">
        <v>768</v>
      </c>
      <c r="AU100" s="141">
        <v>0</v>
      </c>
      <c r="AV100" s="141">
        <v>0</v>
      </c>
      <c r="AW100" s="141">
        <v>0</v>
      </c>
      <c r="AX100" s="141">
        <v>0</v>
      </c>
    </row>
    <row r="101" spans="1:50" ht="17.25" x14ac:dyDescent="0.25">
      <c r="B101" s="146" t="s">
        <v>603</v>
      </c>
      <c r="C101" s="417"/>
      <c r="D101" s="190">
        <v>32.119999999999997</v>
      </c>
      <c r="E101" s="431">
        <v>33.08</v>
      </c>
      <c r="F101" s="141">
        <v>0</v>
      </c>
      <c r="G101" s="141">
        <v>0</v>
      </c>
      <c r="I101" s="141" t="s">
        <v>768</v>
      </c>
      <c r="J101" s="141">
        <v>0</v>
      </c>
      <c r="K101" s="141">
        <v>0</v>
      </c>
      <c r="L101" s="141">
        <v>0</v>
      </c>
      <c r="M101" s="141">
        <v>0</v>
      </c>
      <c r="O101" s="417"/>
      <c r="P101" s="142">
        <v>33.119999999999997</v>
      </c>
      <c r="Q101" s="429">
        <v>34.08</v>
      </c>
      <c r="R101" s="141">
        <v>0</v>
      </c>
      <c r="S101" s="141">
        <v>0</v>
      </c>
      <c r="U101" s="141" t="s">
        <v>768</v>
      </c>
      <c r="V101" s="141">
        <v>0</v>
      </c>
      <c r="W101" s="141">
        <v>0</v>
      </c>
      <c r="X101" s="141">
        <v>0</v>
      </c>
      <c r="Y101" s="145">
        <v>0</v>
      </c>
      <c r="Z101" s="148"/>
      <c r="AA101" s="158">
        <v>0</v>
      </c>
      <c r="AB101" s="417">
        <v>0</v>
      </c>
      <c r="AC101" s="147">
        <v>34.119999999999997</v>
      </c>
      <c r="AD101" s="435">
        <v>35.08</v>
      </c>
      <c r="AE101" s="141">
        <v>0</v>
      </c>
      <c r="AF101" s="141">
        <v>0</v>
      </c>
      <c r="AH101" s="141" t="s">
        <v>768</v>
      </c>
      <c r="AI101" s="141">
        <v>0</v>
      </c>
      <c r="AJ101" s="141">
        <v>0</v>
      </c>
      <c r="AK101" s="141">
        <v>0</v>
      </c>
      <c r="AL101" s="141">
        <v>0</v>
      </c>
      <c r="AN101" s="417"/>
      <c r="AO101" s="142">
        <v>35.119999999999997</v>
      </c>
      <c r="AP101" s="431">
        <v>36.08</v>
      </c>
      <c r="AQ101" s="141">
        <v>0</v>
      </c>
      <c r="AR101" s="141">
        <v>0</v>
      </c>
      <c r="AT101" s="141" t="s">
        <v>768</v>
      </c>
      <c r="AU101" s="141">
        <v>0</v>
      </c>
      <c r="AV101" s="141">
        <v>0</v>
      </c>
      <c r="AW101" s="141">
        <v>0</v>
      </c>
      <c r="AX101" s="141">
        <v>0</v>
      </c>
    </row>
    <row r="102" spans="1:50" ht="17.25" x14ac:dyDescent="0.25">
      <c r="B102" s="146" t="s">
        <v>604</v>
      </c>
      <c r="C102" s="417"/>
      <c r="D102" s="190">
        <v>30.76</v>
      </c>
      <c r="E102" s="431">
        <v>31.68</v>
      </c>
      <c r="F102" s="141">
        <v>0</v>
      </c>
      <c r="G102" s="141">
        <v>0</v>
      </c>
      <c r="I102" s="141" t="s">
        <v>768</v>
      </c>
      <c r="J102" s="141">
        <v>0</v>
      </c>
      <c r="K102" s="141">
        <v>0</v>
      </c>
      <c r="L102" s="141">
        <v>0</v>
      </c>
      <c r="M102" s="141">
        <v>0</v>
      </c>
      <c r="O102" s="417"/>
      <c r="P102" s="142">
        <v>31.76</v>
      </c>
      <c r="Q102" s="429">
        <v>32.68</v>
      </c>
      <c r="R102" s="141">
        <v>0</v>
      </c>
      <c r="S102" s="141">
        <v>0</v>
      </c>
      <c r="U102" s="141" t="s">
        <v>768</v>
      </c>
      <c r="V102" s="141">
        <v>0</v>
      </c>
      <c r="W102" s="141">
        <v>0</v>
      </c>
      <c r="X102" s="141">
        <v>0</v>
      </c>
      <c r="Y102" s="145">
        <v>0</v>
      </c>
      <c r="Z102" s="148"/>
      <c r="AA102" s="158">
        <v>0</v>
      </c>
      <c r="AB102" s="417">
        <v>0</v>
      </c>
      <c r="AC102" s="147">
        <v>32.76</v>
      </c>
      <c r="AD102" s="435">
        <v>33.68</v>
      </c>
      <c r="AE102" s="141">
        <v>0</v>
      </c>
      <c r="AF102" s="141">
        <v>0</v>
      </c>
      <c r="AH102" s="141" t="s">
        <v>768</v>
      </c>
      <c r="AI102" s="141">
        <v>0</v>
      </c>
      <c r="AJ102" s="141">
        <v>0</v>
      </c>
      <c r="AK102" s="141">
        <v>0</v>
      </c>
      <c r="AL102" s="141">
        <v>0</v>
      </c>
      <c r="AN102" s="417"/>
      <c r="AO102" s="142">
        <v>33.76</v>
      </c>
      <c r="AP102" s="431">
        <v>34.68</v>
      </c>
      <c r="AQ102" s="141">
        <v>0</v>
      </c>
      <c r="AR102" s="141">
        <v>0</v>
      </c>
      <c r="AT102" s="141" t="s">
        <v>768</v>
      </c>
      <c r="AU102" s="141">
        <v>0</v>
      </c>
      <c r="AV102" s="141">
        <v>0</v>
      </c>
      <c r="AW102" s="141">
        <v>0</v>
      </c>
      <c r="AX102" s="141">
        <v>0</v>
      </c>
    </row>
    <row r="103" spans="1:50" ht="17.25" x14ac:dyDescent="0.25">
      <c r="B103" s="146" t="s">
        <v>605</v>
      </c>
      <c r="C103" s="417"/>
      <c r="D103" s="190">
        <v>29.2</v>
      </c>
      <c r="E103" s="431">
        <v>30.08</v>
      </c>
      <c r="F103" s="141">
        <v>0</v>
      </c>
      <c r="G103" s="141">
        <v>0</v>
      </c>
      <c r="I103" s="141" t="s">
        <v>768</v>
      </c>
      <c r="J103" s="141">
        <v>0</v>
      </c>
      <c r="K103" s="141">
        <v>0</v>
      </c>
      <c r="L103" s="141">
        <v>0</v>
      </c>
      <c r="M103" s="141">
        <v>0</v>
      </c>
      <c r="O103" s="417"/>
      <c r="P103" s="142">
        <v>30.2</v>
      </c>
      <c r="Q103" s="429">
        <v>31.08</v>
      </c>
      <c r="R103" s="141">
        <v>0</v>
      </c>
      <c r="S103" s="141">
        <v>0</v>
      </c>
      <c r="U103" s="141" t="s">
        <v>768</v>
      </c>
      <c r="V103" s="141">
        <v>0</v>
      </c>
      <c r="W103" s="141">
        <v>0</v>
      </c>
      <c r="X103" s="141">
        <v>0</v>
      </c>
      <c r="Y103" s="145">
        <v>0</v>
      </c>
      <c r="Z103" s="148"/>
      <c r="AA103" s="158">
        <v>0</v>
      </c>
      <c r="AB103" s="417">
        <v>0</v>
      </c>
      <c r="AC103" s="147">
        <v>31.2</v>
      </c>
      <c r="AD103" s="435">
        <v>32.08</v>
      </c>
      <c r="AE103" s="141">
        <v>0</v>
      </c>
      <c r="AF103" s="141">
        <v>0</v>
      </c>
      <c r="AH103" s="141" t="s">
        <v>768</v>
      </c>
      <c r="AI103" s="141">
        <v>0</v>
      </c>
      <c r="AJ103" s="141">
        <v>0</v>
      </c>
      <c r="AK103" s="141">
        <v>0</v>
      </c>
      <c r="AL103" s="141">
        <v>0</v>
      </c>
      <c r="AN103" s="417"/>
      <c r="AO103" s="142">
        <v>32.200000000000003</v>
      </c>
      <c r="AP103" s="431">
        <v>33.08</v>
      </c>
      <c r="AQ103" s="141">
        <v>0</v>
      </c>
      <c r="AR103" s="141">
        <v>0</v>
      </c>
      <c r="AT103" s="141" t="s">
        <v>768</v>
      </c>
      <c r="AU103" s="141">
        <v>0</v>
      </c>
      <c r="AV103" s="141">
        <v>0</v>
      </c>
      <c r="AW103" s="141">
        <v>0</v>
      </c>
      <c r="AX103" s="141">
        <v>0</v>
      </c>
    </row>
    <row r="104" spans="1:50" ht="17.25" x14ac:dyDescent="0.25">
      <c r="B104" s="146" t="s">
        <v>606</v>
      </c>
      <c r="C104" s="417"/>
      <c r="D104" s="141">
        <v>0</v>
      </c>
      <c r="E104" s="141">
        <v>0</v>
      </c>
      <c r="F104" s="141">
        <v>0</v>
      </c>
      <c r="G104" s="141">
        <v>0</v>
      </c>
      <c r="H104" s="103"/>
      <c r="I104" s="141" t="s">
        <v>768</v>
      </c>
      <c r="J104" s="141">
        <v>0</v>
      </c>
      <c r="K104" s="141">
        <v>0</v>
      </c>
      <c r="L104" s="141">
        <v>0</v>
      </c>
      <c r="M104" s="141">
        <v>0</v>
      </c>
      <c r="N104" s="103"/>
      <c r="O104" s="417"/>
      <c r="P104" s="141">
        <v>0</v>
      </c>
      <c r="Q104" s="141">
        <v>0</v>
      </c>
      <c r="R104" s="141">
        <v>0</v>
      </c>
      <c r="S104" s="141">
        <v>0</v>
      </c>
      <c r="T104" s="103"/>
      <c r="U104" s="141" t="s">
        <v>768</v>
      </c>
      <c r="V104" s="141">
        <v>0</v>
      </c>
      <c r="W104" s="141">
        <v>0</v>
      </c>
      <c r="X104" s="141">
        <v>0</v>
      </c>
      <c r="Y104" s="145">
        <v>0</v>
      </c>
      <c r="Z104" s="163"/>
      <c r="AA104" s="158">
        <v>0</v>
      </c>
      <c r="AB104" s="417">
        <v>0</v>
      </c>
      <c r="AC104" s="164">
        <v>29</v>
      </c>
      <c r="AD104" s="435">
        <v>29.87</v>
      </c>
      <c r="AE104" s="141">
        <v>0</v>
      </c>
      <c r="AF104" s="141">
        <v>0</v>
      </c>
      <c r="AG104" s="103"/>
      <c r="AH104" s="141" t="s">
        <v>768</v>
      </c>
      <c r="AI104" s="141">
        <v>0</v>
      </c>
      <c r="AJ104" s="141">
        <v>0</v>
      </c>
      <c r="AK104" s="141">
        <v>0</v>
      </c>
      <c r="AL104" s="141">
        <v>0</v>
      </c>
      <c r="AM104" s="103"/>
      <c r="AN104" s="417"/>
      <c r="AO104" s="142">
        <v>30</v>
      </c>
      <c r="AP104" s="431">
        <v>30.87</v>
      </c>
      <c r="AQ104" s="141">
        <v>0</v>
      </c>
      <c r="AR104" s="141">
        <v>0</v>
      </c>
      <c r="AT104" s="141" t="s">
        <v>768</v>
      </c>
      <c r="AU104" s="141">
        <v>0</v>
      </c>
      <c r="AV104" s="141">
        <v>0</v>
      </c>
      <c r="AW104" s="141">
        <v>0</v>
      </c>
      <c r="AX104" s="141">
        <v>0</v>
      </c>
    </row>
    <row r="105" spans="1:50" s="29" customFormat="1" ht="17.25" x14ac:dyDescent="0.25">
      <c r="A105"/>
      <c r="B105" s="140" t="s">
        <v>1121</v>
      </c>
      <c r="C105" s="417"/>
      <c r="D105" s="178">
        <v>0</v>
      </c>
      <c r="E105" s="178">
        <v>0</v>
      </c>
      <c r="F105" s="178">
        <v>0</v>
      </c>
      <c r="G105" s="141">
        <v>0</v>
      </c>
      <c r="H105" s="30"/>
      <c r="I105" s="141" t="s">
        <v>768</v>
      </c>
      <c r="J105" s="141">
        <v>0</v>
      </c>
      <c r="K105" s="141">
        <v>0</v>
      </c>
      <c r="L105" s="141">
        <v>0</v>
      </c>
      <c r="M105" s="141">
        <v>0</v>
      </c>
      <c r="O105" s="417"/>
      <c r="P105" s="273">
        <v>0</v>
      </c>
      <c r="Q105" s="273">
        <v>0</v>
      </c>
      <c r="R105" s="273">
        <v>0</v>
      </c>
      <c r="S105" s="141">
        <v>0</v>
      </c>
      <c r="U105" s="141" t="s">
        <v>768</v>
      </c>
      <c r="V105" s="141">
        <v>0</v>
      </c>
      <c r="W105" s="141">
        <v>0</v>
      </c>
      <c r="X105" s="141">
        <v>0</v>
      </c>
      <c r="Y105" s="145">
        <v>0</v>
      </c>
      <c r="Z105" s="148"/>
      <c r="AA105" s="141">
        <v>0</v>
      </c>
      <c r="AB105" s="417">
        <v>0</v>
      </c>
      <c r="AC105" s="145">
        <v>0</v>
      </c>
      <c r="AD105" s="419">
        <v>29.58</v>
      </c>
      <c r="AE105" s="176">
        <v>0</v>
      </c>
      <c r="AF105" s="176">
        <v>0</v>
      </c>
      <c r="AH105" s="176" t="s">
        <v>768</v>
      </c>
      <c r="AI105" s="176">
        <v>0</v>
      </c>
      <c r="AJ105" s="176">
        <v>0</v>
      </c>
      <c r="AK105" s="176">
        <v>0</v>
      </c>
      <c r="AL105" s="176">
        <v>0</v>
      </c>
      <c r="AN105" s="417"/>
      <c r="AO105" s="191">
        <v>0</v>
      </c>
      <c r="AP105" s="431">
        <v>30.58</v>
      </c>
      <c r="AQ105" s="176">
        <v>0</v>
      </c>
      <c r="AR105" s="176">
        <v>0</v>
      </c>
      <c r="AT105" s="176" t="s">
        <v>768</v>
      </c>
      <c r="AU105" s="176">
        <v>0</v>
      </c>
      <c r="AV105" s="176">
        <v>0</v>
      </c>
      <c r="AW105" s="176">
        <v>0</v>
      </c>
      <c r="AX105" s="176">
        <v>0</v>
      </c>
    </row>
    <row r="106" spans="1:50" s="29" customFormat="1" ht="17.25" x14ac:dyDescent="0.25">
      <c r="A106"/>
      <c r="B106" s="140" t="s">
        <v>1122</v>
      </c>
      <c r="C106" s="417"/>
      <c r="D106" s="178">
        <v>0</v>
      </c>
      <c r="E106" s="178">
        <v>0</v>
      </c>
      <c r="F106" s="178">
        <v>0</v>
      </c>
      <c r="G106" s="141">
        <v>0</v>
      </c>
      <c r="H106" s="30"/>
      <c r="I106" s="141" t="s">
        <v>768</v>
      </c>
      <c r="J106" s="141">
        <v>0</v>
      </c>
      <c r="K106" s="141">
        <v>0</v>
      </c>
      <c r="L106" s="141">
        <v>0</v>
      </c>
      <c r="M106" s="141">
        <v>0</v>
      </c>
      <c r="O106" s="417"/>
      <c r="P106" s="273">
        <v>0</v>
      </c>
      <c r="Q106" s="273">
        <v>0</v>
      </c>
      <c r="R106" s="273">
        <v>0</v>
      </c>
      <c r="S106" s="141">
        <v>0</v>
      </c>
      <c r="U106" s="141" t="s">
        <v>768</v>
      </c>
      <c r="V106" s="141">
        <v>0</v>
      </c>
      <c r="W106" s="141">
        <v>0</v>
      </c>
      <c r="X106" s="141">
        <v>0</v>
      </c>
      <c r="Y106" s="145">
        <v>0</v>
      </c>
      <c r="Z106" s="148"/>
      <c r="AA106" s="176">
        <v>0</v>
      </c>
      <c r="AB106" s="417">
        <v>0</v>
      </c>
      <c r="AC106" s="176">
        <v>0</v>
      </c>
      <c r="AD106" s="176">
        <v>0</v>
      </c>
      <c r="AE106" s="176">
        <v>0</v>
      </c>
      <c r="AF106" s="176">
        <v>0</v>
      </c>
      <c r="AH106" s="176" t="s">
        <v>768</v>
      </c>
      <c r="AI106" s="176">
        <v>0</v>
      </c>
      <c r="AJ106" s="176">
        <v>0</v>
      </c>
      <c r="AK106" s="176">
        <v>0</v>
      </c>
      <c r="AL106" s="176">
        <v>0</v>
      </c>
      <c r="AN106" s="417"/>
      <c r="AO106" s="176">
        <v>0</v>
      </c>
      <c r="AP106" s="176">
        <v>0</v>
      </c>
      <c r="AQ106" s="176">
        <v>0</v>
      </c>
      <c r="AR106" s="176">
        <v>0</v>
      </c>
      <c r="AT106" s="176" t="s">
        <v>768</v>
      </c>
      <c r="AU106" s="176">
        <v>0</v>
      </c>
      <c r="AV106" s="176">
        <v>0</v>
      </c>
      <c r="AW106" s="176">
        <v>0</v>
      </c>
      <c r="AX106" s="176">
        <v>0</v>
      </c>
    </row>
    <row r="107" spans="1:50" s="29" customFormat="1" ht="17.25" x14ac:dyDescent="0.25">
      <c r="A107"/>
      <c r="B107" s="140" t="s">
        <v>1123</v>
      </c>
      <c r="C107" s="417"/>
      <c r="D107" s="178">
        <v>0</v>
      </c>
      <c r="E107" s="178">
        <v>0</v>
      </c>
      <c r="F107" s="178">
        <v>0</v>
      </c>
      <c r="G107" s="141">
        <v>0</v>
      </c>
      <c r="H107" s="30"/>
      <c r="I107" s="141" t="s">
        <v>768</v>
      </c>
      <c r="J107" s="141">
        <v>0</v>
      </c>
      <c r="K107" s="141">
        <v>0</v>
      </c>
      <c r="L107" s="141">
        <v>0</v>
      </c>
      <c r="M107" s="141">
        <v>0</v>
      </c>
      <c r="O107" s="417"/>
      <c r="P107" s="273">
        <v>0</v>
      </c>
      <c r="Q107" s="273">
        <v>0</v>
      </c>
      <c r="R107" s="273">
        <v>0</v>
      </c>
      <c r="S107" s="141">
        <v>0</v>
      </c>
      <c r="U107" s="141" t="s">
        <v>768</v>
      </c>
      <c r="V107" s="141">
        <v>0</v>
      </c>
      <c r="W107" s="141">
        <v>0</v>
      </c>
      <c r="X107" s="141">
        <v>0</v>
      </c>
      <c r="Y107" s="145">
        <v>0</v>
      </c>
      <c r="Z107" s="148"/>
      <c r="AA107" s="176">
        <v>0</v>
      </c>
      <c r="AB107" s="417">
        <v>0</v>
      </c>
      <c r="AC107" s="176">
        <v>0</v>
      </c>
      <c r="AD107" s="176">
        <v>0</v>
      </c>
      <c r="AE107" s="176">
        <v>0</v>
      </c>
      <c r="AF107" s="176">
        <v>0</v>
      </c>
      <c r="AH107" s="176" t="s">
        <v>768</v>
      </c>
      <c r="AI107" s="176">
        <v>0</v>
      </c>
      <c r="AJ107" s="176">
        <v>0</v>
      </c>
      <c r="AK107" s="176">
        <v>0</v>
      </c>
      <c r="AL107" s="176">
        <v>0</v>
      </c>
      <c r="AN107" s="417"/>
      <c r="AO107" s="176">
        <v>0</v>
      </c>
      <c r="AP107" s="176">
        <v>0</v>
      </c>
      <c r="AQ107" s="176">
        <v>0</v>
      </c>
      <c r="AR107" s="176">
        <v>0</v>
      </c>
      <c r="AT107" s="176" t="s">
        <v>768</v>
      </c>
      <c r="AU107" s="176">
        <v>0</v>
      </c>
      <c r="AV107" s="176">
        <v>0</v>
      </c>
      <c r="AW107" s="176">
        <v>0</v>
      </c>
      <c r="AX107" s="176">
        <v>0</v>
      </c>
    </row>
    <row r="108" spans="1:50" s="29" customFormat="1" ht="17.25" x14ac:dyDescent="0.25">
      <c r="A108"/>
      <c r="B108" s="140" t="s">
        <v>1124</v>
      </c>
      <c r="C108" s="417"/>
      <c r="D108" s="178">
        <v>0</v>
      </c>
      <c r="E108" s="178">
        <v>0</v>
      </c>
      <c r="F108" s="178">
        <v>0</v>
      </c>
      <c r="G108" s="141">
        <v>0</v>
      </c>
      <c r="H108" s="30"/>
      <c r="I108" s="141" t="s">
        <v>768</v>
      </c>
      <c r="J108" s="141">
        <v>0</v>
      </c>
      <c r="K108" s="141">
        <v>0</v>
      </c>
      <c r="L108" s="141">
        <v>0</v>
      </c>
      <c r="M108" s="141">
        <v>0</v>
      </c>
      <c r="O108" s="417"/>
      <c r="P108" s="273">
        <v>0</v>
      </c>
      <c r="Q108" s="273">
        <v>0</v>
      </c>
      <c r="R108" s="273">
        <v>0</v>
      </c>
      <c r="S108" s="141">
        <v>0</v>
      </c>
      <c r="U108" s="141" t="s">
        <v>768</v>
      </c>
      <c r="V108" s="141">
        <v>0</v>
      </c>
      <c r="W108" s="141">
        <v>0</v>
      </c>
      <c r="X108" s="141">
        <v>0</v>
      </c>
      <c r="Y108" s="145">
        <v>0</v>
      </c>
      <c r="Z108" s="148"/>
      <c r="AA108" s="176">
        <v>0</v>
      </c>
      <c r="AB108" s="417">
        <v>0</v>
      </c>
      <c r="AC108" s="176">
        <v>0</v>
      </c>
      <c r="AD108" s="176">
        <v>0</v>
      </c>
      <c r="AE108" s="176">
        <v>0</v>
      </c>
      <c r="AF108" s="176">
        <v>0</v>
      </c>
      <c r="AH108" s="176" t="s">
        <v>768</v>
      </c>
      <c r="AI108" s="176">
        <v>0</v>
      </c>
      <c r="AJ108" s="176">
        <v>0</v>
      </c>
      <c r="AK108" s="176">
        <v>0</v>
      </c>
      <c r="AL108" s="176">
        <v>0</v>
      </c>
      <c r="AN108" s="417"/>
      <c r="AO108" s="176">
        <v>0</v>
      </c>
      <c r="AP108" s="176">
        <v>0</v>
      </c>
      <c r="AQ108" s="176">
        <v>0</v>
      </c>
      <c r="AR108" s="176">
        <v>0</v>
      </c>
      <c r="AT108" s="176" t="s">
        <v>768</v>
      </c>
      <c r="AU108" s="176">
        <v>0</v>
      </c>
      <c r="AV108" s="176">
        <v>0</v>
      </c>
      <c r="AW108" s="176">
        <v>0</v>
      </c>
      <c r="AX108" s="176">
        <v>0</v>
      </c>
    </row>
    <row r="109" spans="1:50" s="29" customFormat="1" ht="17.25" x14ac:dyDescent="0.25">
      <c r="A109"/>
      <c r="B109" s="140" t="s">
        <v>1125</v>
      </c>
      <c r="C109" s="417"/>
      <c r="D109" s="178">
        <v>0</v>
      </c>
      <c r="E109" s="178">
        <v>0</v>
      </c>
      <c r="F109" s="178">
        <v>0</v>
      </c>
      <c r="G109" s="141">
        <v>0</v>
      </c>
      <c r="H109" s="30"/>
      <c r="I109" s="141" t="s">
        <v>768</v>
      </c>
      <c r="J109" s="141">
        <v>0</v>
      </c>
      <c r="K109" s="141">
        <v>0</v>
      </c>
      <c r="L109" s="141">
        <v>0</v>
      </c>
      <c r="M109" s="141">
        <v>0</v>
      </c>
      <c r="O109" s="417"/>
      <c r="P109" s="273">
        <v>0</v>
      </c>
      <c r="Q109" s="273">
        <v>0</v>
      </c>
      <c r="R109" s="273">
        <v>0</v>
      </c>
      <c r="S109" s="141">
        <v>0</v>
      </c>
      <c r="U109" s="141" t="s">
        <v>768</v>
      </c>
      <c r="V109" s="141">
        <v>0</v>
      </c>
      <c r="W109" s="141">
        <v>0</v>
      </c>
      <c r="X109" s="141">
        <v>0</v>
      </c>
      <c r="Y109" s="145">
        <v>0</v>
      </c>
      <c r="Z109" s="148"/>
      <c r="AA109" s="176">
        <v>0</v>
      </c>
      <c r="AB109" s="417">
        <v>0</v>
      </c>
      <c r="AC109" s="176">
        <v>0</v>
      </c>
      <c r="AD109" s="176">
        <v>0</v>
      </c>
      <c r="AE109" s="176">
        <v>0</v>
      </c>
      <c r="AF109" s="176">
        <v>0</v>
      </c>
      <c r="AH109" s="176" t="s">
        <v>768</v>
      </c>
      <c r="AI109" s="176">
        <v>0</v>
      </c>
      <c r="AJ109" s="176">
        <v>0</v>
      </c>
      <c r="AK109" s="176">
        <v>0</v>
      </c>
      <c r="AL109" s="176">
        <v>0</v>
      </c>
      <c r="AN109" s="417"/>
      <c r="AO109" s="176">
        <v>0</v>
      </c>
      <c r="AP109" s="176">
        <v>0</v>
      </c>
      <c r="AQ109" s="176">
        <v>0</v>
      </c>
      <c r="AR109" s="176">
        <v>0</v>
      </c>
      <c r="AT109" s="176" t="s">
        <v>768</v>
      </c>
      <c r="AU109" s="176">
        <v>0</v>
      </c>
      <c r="AV109" s="176">
        <v>0</v>
      </c>
      <c r="AW109" s="176">
        <v>0</v>
      </c>
      <c r="AX109" s="176">
        <v>0</v>
      </c>
    </row>
    <row r="110" spans="1:50" s="29" customFormat="1" ht="17.25" x14ac:dyDescent="0.25">
      <c r="A110"/>
      <c r="B110" s="140" t="s">
        <v>1126</v>
      </c>
      <c r="C110" s="417"/>
      <c r="D110" s="178">
        <v>0</v>
      </c>
      <c r="E110" s="178">
        <v>0</v>
      </c>
      <c r="F110" s="178">
        <v>0</v>
      </c>
      <c r="G110" s="141">
        <v>0</v>
      </c>
      <c r="H110" s="30"/>
      <c r="I110" s="141" t="s">
        <v>768</v>
      </c>
      <c r="J110" s="141">
        <v>0</v>
      </c>
      <c r="K110" s="141">
        <v>0</v>
      </c>
      <c r="L110" s="141">
        <v>0</v>
      </c>
      <c r="M110" s="141">
        <v>0</v>
      </c>
      <c r="O110" s="417"/>
      <c r="P110" s="273">
        <v>0</v>
      </c>
      <c r="Q110" s="273">
        <v>0</v>
      </c>
      <c r="R110" s="273">
        <v>0</v>
      </c>
      <c r="S110" s="141">
        <v>0</v>
      </c>
      <c r="U110" s="141" t="s">
        <v>768</v>
      </c>
      <c r="V110" s="141">
        <v>0</v>
      </c>
      <c r="W110" s="141">
        <v>0</v>
      </c>
      <c r="X110" s="141">
        <v>0</v>
      </c>
      <c r="Y110" s="145">
        <v>0</v>
      </c>
      <c r="Z110" s="148"/>
      <c r="AA110" s="176">
        <v>0</v>
      </c>
      <c r="AB110" s="417">
        <v>0</v>
      </c>
      <c r="AC110" s="176">
        <v>0</v>
      </c>
      <c r="AD110" s="176">
        <v>0</v>
      </c>
      <c r="AE110" s="176">
        <v>0</v>
      </c>
      <c r="AF110" s="176">
        <v>0</v>
      </c>
      <c r="AH110" s="176" t="s">
        <v>768</v>
      </c>
      <c r="AI110" s="176">
        <v>0</v>
      </c>
      <c r="AJ110" s="176">
        <v>0</v>
      </c>
      <c r="AK110" s="176">
        <v>0</v>
      </c>
      <c r="AL110" s="176">
        <v>0</v>
      </c>
      <c r="AN110" s="417"/>
      <c r="AO110" s="176">
        <v>0</v>
      </c>
      <c r="AP110" s="176">
        <v>0</v>
      </c>
      <c r="AQ110" s="176">
        <v>0</v>
      </c>
      <c r="AR110" s="176">
        <v>0</v>
      </c>
      <c r="AT110" s="176" t="s">
        <v>768</v>
      </c>
      <c r="AU110" s="176">
        <v>0</v>
      </c>
      <c r="AV110" s="176">
        <v>0</v>
      </c>
      <c r="AW110" s="176">
        <v>0</v>
      </c>
      <c r="AX110" s="176">
        <v>0</v>
      </c>
    </row>
    <row r="111" spans="1:50" x14ac:dyDescent="0.25">
      <c r="B111" s="34"/>
      <c r="C111" s="34"/>
      <c r="D111" s="294"/>
      <c r="E111" s="294"/>
      <c r="F111" s="103"/>
      <c r="G111" s="103"/>
      <c r="H111" s="103"/>
      <c r="I111" s="103"/>
      <c r="J111" s="294"/>
      <c r="K111" s="294"/>
      <c r="L111" s="294"/>
      <c r="M111" s="294"/>
      <c r="N111" s="103"/>
      <c r="O111" s="103"/>
      <c r="P111" s="294"/>
      <c r="Q111" s="294"/>
      <c r="R111" s="294"/>
      <c r="S111" s="294"/>
      <c r="T111" s="103"/>
      <c r="U111" s="103"/>
      <c r="V111" s="294"/>
      <c r="W111" s="294"/>
      <c r="X111" s="294"/>
      <c r="Y111" s="294"/>
      <c r="Z111" s="163"/>
      <c r="AA111" s="103"/>
      <c r="AB111" s="103"/>
      <c r="AC111" s="294"/>
      <c r="AD111" s="294"/>
      <c r="AE111" s="294"/>
      <c r="AF111" s="294"/>
      <c r="AG111" s="103"/>
      <c r="AH111" s="103"/>
      <c r="AI111" s="294"/>
      <c r="AJ111" s="294"/>
      <c r="AK111" s="294"/>
      <c r="AL111" s="294"/>
      <c r="AM111" s="103"/>
      <c r="AN111" s="103"/>
      <c r="AO111" s="294"/>
      <c r="AP111" s="294"/>
      <c r="AQ111" s="103"/>
      <c r="AR111" s="103"/>
      <c r="AU111" s="294"/>
      <c r="AV111" s="294"/>
      <c r="AW111" s="103"/>
      <c r="AX111" s="103"/>
    </row>
    <row r="112" spans="1:50" s="33" customFormat="1" ht="15.75" x14ac:dyDescent="0.25">
      <c r="B112" s="161" t="s">
        <v>776</v>
      </c>
      <c r="C112" s="161"/>
      <c r="D112" s="87"/>
      <c r="E112" s="87"/>
      <c r="F112" s="87"/>
      <c r="G112" s="87"/>
      <c r="H112" s="87"/>
      <c r="I112" s="515" t="s">
        <v>775</v>
      </c>
      <c r="J112" s="515"/>
      <c r="K112" s="515"/>
      <c r="L112" s="515"/>
      <c r="M112" s="515"/>
      <c r="N112" s="87"/>
      <c r="O112" s="515" t="s">
        <v>774</v>
      </c>
      <c r="P112" s="515"/>
      <c r="Q112" s="515"/>
      <c r="R112" s="515"/>
      <c r="S112" s="515"/>
      <c r="T112" s="87"/>
      <c r="U112" s="515" t="s">
        <v>772</v>
      </c>
      <c r="V112" s="515"/>
      <c r="W112" s="515"/>
      <c r="X112" s="515"/>
      <c r="Y112" s="516"/>
      <c r="Z112" s="162"/>
      <c r="AA112" s="161" t="s">
        <v>1144</v>
      </c>
      <c r="AB112" s="161"/>
      <c r="AC112" s="161"/>
      <c r="AD112" s="161"/>
      <c r="AE112" s="161"/>
      <c r="AF112" s="161"/>
      <c r="AG112" s="87"/>
      <c r="AH112" s="515" t="s">
        <v>773</v>
      </c>
      <c r="AI112" s="515"/>
      <c r="AJ112" s="515"/>
      <c r="AK112" s="515"/>
      <c r="AL112" s="515"/>
      <c r="AM112" s="87"/>
      <c r="AN112" s="515" t="s">
        <v>1145</v>
      </c>
      <c r="AO112" s="515"/>
      <c r="AP112" s="515"/>
      <c r="AQ112" s="515"/>
      <c r="AR112" s="515"/>
      <c r="AS112" s="87"/>
      <c r="AT112" s="515" t="s">
        <v>772</v>
      </c>
      <c r="AU112" s="515"/>
      <c r="AV112" s="515"/>
      <c r="AW112" s="515"/>
      <c r="AX112" s="515"/>
    </row>
    <row r="113" spans="1:50" ht="30" x14ac:dyDescent="0.25">
      <c r="B113" s="28" t="s">
        <v>22</v>
      </c>
      <c r="C113" s="408" t="s">
        <v>1117</v>
      </c>
      <c r="D113" s="160" t="s">
        <v>955</v>
      </c>
      <c r="E113" s="269" t="s">
        <v>1118</v>
      </c>
      <c r="F113" s="269" t="s">
        <v>458</v>
      </c>
      <c r="G113" s="269" t="s">
        <v>1119</v>
      </c>
      <c r="I113" s="408" t="s">
        <v>1117</v>
      </c>
      <c r="J113" s="160" t="s">
        <v>955</v>
      </c>
      <c r="K113" s="269" t="s">
        <v>1118</v>
      </c>
      <c r="L113" s="269" t="s">
        <v>458</v>
      </c>
      <c r="M113" s="269" t="s">
        <v>1119</v>
      </c>
      <c r="O113" s="408" t="s">
        <v>1117</v>
      </c>
      <c r="P113" s="160" t="s">
        <v>955</v>
      </c>
      <c r="Q113" s="269" t="s">
        <v>1118</v>
      </c>
      <c r="R113" s="269" t="s">
        <v>458</v>
      </c>
      <c r="S113" s="269" t="s">
        <v>1119</v>
      </c>
      <c r="U113" s="408" t="s">
        <v>1117</v>
      </c>
      <c r="V113" s="160" t="s">
        <v>955</v>
      </c>
      <c r="W113" s="269" t="s">
        <v>1118</v>
      </c>
      <c r="X113" s="269" t="s">
        <v>458</v>
      </c>
      <c r="Y113" s="269" t="s">
        <v>1119</v>
      </c>
      <c r="Z113" s="148"/>
      <c r="AA113" s="269" t="s">
        <v>771</v>
      </c>
      <c r="AB113" s="408" t="s">
        <v>1117</v>
      </c>
      <c r="AC113" s="160" t="s">
        <v>955</v>
      </c>
      <c r="AD113" s="269" t="s">
        <v>1118</v>
      </c>
      <c r="AE113" s="269" t="s">
        <v>458</v>
      </c>
      <c r="AF113" s="269" t="s">
        <v>1119</v>
      </c>
      <c r="AH113" s="408" t="s">
        <v>1117</v>
      </c>
      <c r="AI113" s="160" t="s">
        <v>955</v>
      </c>
      <c r="AJ113" s="269" t="s">
        <v>1118</v>
      </c>
      <c r="AK113" s="269" t="s">
        <v>458</v>
      </c>
      <c r="AL113" s="269" t="s">
        <v>1119</v>
      </c>
      <c r="AN113" s="408" t="s">
        <v>1117</v>
      </c>
      <c r="AO113" s="160" t="s">
        <v>955</v>
      </c>
      <c r="AP113" s="269" t="s">
        <v>1118</v>
      </c>
      <c r="AQ113" s="269" t="s">
        <v>458</v>
      </c>
      <c r="AR113" s="269" t="s">
        <v>1119</v>
      </c>
      <c r="AT113" s="408" t="s">
        <v>1117</v>
      </c>
      <c r="AU113" s="160" t="s">
        <v>955</v>
      </c>
      <c r="AV113" s="269" t="s">
        <v>1118</v>
      </c>
      <c r="AW113" s="269" t="s">
        <v>458</v>
      </c>
      <c r="AX113" s="269" t="s">
        <v>1119</v>
      </c>
    </row>
    <row r="114" spans="1:50" ht="17.25" x14ac:dyDescent="0.25">
      <c r="B114" s="146" t="s">
        <v>598</v>
      </c>
      <c r="C114" s="141" t="s">
        <v>768</v>
      </c>
      <c r="D114" s="190">
        <v>127.29</v>
      </c>
      <c r="E114" s="431">
        <v>131.11000000000001</v>
      </c>
      <c r="F114" s="183">
        <v>105.51</v>
      </c>
      <c r="G114" s="149">
        <v>127.29</v>
      </c>
      <c r="I114" s="141" t="s">
        <v>768</v>
      </c>
      <c r="J114" s="142">
        <v>127.54</v>
      </c>
      <c r="K114" s="431">
        <v>131.36000000000001</v>
      </c>
      <c r="L114" s="153">
        <v>105.76</v>
      </c>
      <c r="M114" s="90">
        <v>127.54</v>
      </c>
      <c r="O114" s="141" t="s">
        <v>768</v>
      </c>
      <c r="P114" s="142">
        <v>128.29</v>
      </c>
      <c r="Q114" s="429">
        <v>132.11000000000001</v>
      </c>
      <c r="R114" s="154">
        <v>106.51</v>
      </c>
      <c r="S114" s="90">
        <v>128.29</v>
      </c>
      <c r="U114" s="141" t="s">
        <v>768</v>
      </c>
      <c r="V114" s="142">
        <v>128.54</v>
      </c>
      <c r="W114" s="431">
        <v>132.36000000000001</v>
      </c>
      <c r="X114" s="153">
        <v>106.76</v>
      </c>
      <c r="Y114" s="152">
        <v>128.54</v>
      </c>
      <c r="Z114" s="148"/>
      <c r="AA114" s="158">
        <v>0</v>
      </c>
      <c r="AB114" s="141">
        <v>0</v>
      </c>
      <c r="AC114" s="147">
        <v>129.29</v>
      </c>
      <c r="AD114" s="429">
        <v>133.11000000000001</v>
      </c>
      <c r="AE114" s="150">
        <v>112.26</v>
      </c>
      <c r="AF114" s="151">
        <v>134.04</v>
      </c>
      <c r="AH114" s="141" t="s">
        <v>768</v>
      </c>
      <c r="AI114" s="142">
        <v>129.54</v>
      </c>
      <c r="AJ114" s="431">
        <v>133.36000000000001</v>
      </c>
      <c r="AK114" s="150">
        <v>112.51</v>
      </c>
      <c r="AL114" s="151">
        <v>134.29</v>
      </c>
      <c r="AN114" s="141" t="s">
        <v>768</v>
      </c>
      <c r="AO114" s="142">
        <v>130.29</v>
      </c>
      <c r="AP114" s="431">
        <v>134.11000000000001</v>
      </c>
      <c r="AQ114" s="150">
        <v>113.26</v>
      </c>
      <c r="AR114" s="149">
        <v>135.04</v>
      </c>
      <c r="AT114" s="141" t="s">
        <v>768</v>
      </c>
      <c r="AU114" s="142">
        <v>130.54</v>
      </c>
      <c r="AV114" s="431">
        <v>134.36000000000001</v>
      </c>
      <c r="AW114" s="150">
        <v>113.51</v>
      </c>
      <c r="AX114" s="151">
        <v>135.29</v>
      </c>
    </row>
    <row r="115" spans="1:50" s="29" customFormat="1" ht="17.25" x14ac:dyDescent="0.25">
      <c r="A115" t="s">
        <v>770</v>
      </c>
      <c r="B115" s="157" t="s">
        <v>769</v>
      </c>
      <c r="C115" s="141" t="s">
        <v>768</v>
      </c>
      <c r="D115" s="190">
        <v>63.64</v>
      </c>
      <c r="E115" s="431">
        <v>65.55</v>
      </c>
      <c r="F115" s="183">
        <v>53.02</v>
      </c>
      <c r="G115" s="149">
        <v>63.64</v>
      </c>
      <c r="H115" s="156"/>
      <c r="I115" s="141" t="s">
        <v>768</v>
      </c>
      <c r="J115" s="142">
        <v>63.89</v>
      </c>
      <c r="K115" s="431">
        <v>65.8</v>
      </c>
      <c r="L115" s="153">
        <v>53.27</v>
      </c>
      <c r="M115" s="90">
        <v>63.89</v>
      </c>
      <c r="O115" s="141" t="s">
        <v>768</v>
      </c>
      <c r="P115" s="142">
        <v>64.64</v>
      </c>
      <c r="Q115" s="429">
        <v>66.55</v>
      </c>
      <c r="R115" s="154">
        <v>54.02</v>
      </c>
      <c r="S115" s="90">
        <v>64.64</v>
      </c>
      <c r="U115" s="141" t="s">
        <v>768</v>
      </c>
      <c r="V115" s="142">
        <v>64.89</v>
      </c>
      <c r="W115" s="431">
        <v>66.8</v>
      </c>
      <c r="X115" s="153">
        <v>54.27</v>
      </c>
      <c r="Y115" s="152">
        <v>64.89</v>
      </c>
      <c r="Z115" s="148"/>
      <c r="AA115" s="143">
        <v>63.64</v>
      </c>
      <c r="AB115" s="141">
        <v>0</v>
      </c>
      <c r="AC115" s="147">
        <v>65.64</v>
      </c>
      <c r="AD115" s="429">
        <v>67.55</v>
      </c>
      <c r="AE115" s="150">
        <v>59.77</v>
      </c>
      <c r="AF115" s="151">
        <v>70.39</v>
      </c>
      <c r="AH115" s="141" t="s">
        <v>768</v>
      </c>
      <c r="AI115" s="142">
        <v>65.89</v>
      </c>
      <c r="AJ115" s="431">
        <v>67.8</v>
      </c>
      <c r="AK115" s="150">
        <v>60.02</v>
      </c>
      <c r="AL115" s="149">
        <v>70.64</v>
      </c>
      <c r="AN115" s="141" t="s">
        <v>768</v>
      </c>
      <c r="AO115" s="142">
        <v>66.64</v>
      </c>
      <c r="AP115" s="431">
        <v>68.55</v>
      </c>
      <c r="AQ115" s="150">
        <v>60.77</v>
      </c>
      <c r="AR115" s="149">
        <v>71.39</v>
      </c>
      <c r="AT115" s="141" t="s">
        <v>768</v>
      </c>
      <c r="AU115" s="142">
        <v>66.89</v>
      </c>
      <c r="AV115" s="431">
        <v>68.8</v>
      </c>
      <c r="AW115" s="150">
        <v>61.02</v>
      </c>
      <c r="AX115" s="149">
        <v>71.64</v>
      </c>
    </row>
    <row r="116" spans="1:50" ht="17.25" x14ac:dyDescent="0.25">
      <c r="B116" s="146" t="s">
        <v>600</v>
      </c>
      <c r="C116" s="430" t="s">
        <v>1133</v>
      </c>
      <c r="D116" s="190">
        <v>37.43</v>
      </c>
      <c r="E116" s="431">
        <v>38.549999999999997</v>
      </c>
      <c r="F116" s="183">
        <v>35.630000000000003</v>
      </c>
      <c r="G116" s="149">
        <v>37.43</v>
      </c>
      <c r="H116" s="155"/>
      <c r="I116" s="430" t="s">
        <v>768</v>
      </c>
      <c r="J116" s="142">
        <v>37.68</v>
      </c>
      <c r="K116" s="431">
        <v>38.799999999999997</v>
      </c>
      <c r="L116" s="153">
        <v>35.880000000000003</v>
      </c>
      <c r="M116" s="90">
        <v>37.68</v>
      </c>
      <c r="O116" s="430"/>
      <c r="P116" s="142">
        <v>38.43</v>
      </c>
      <c r="Q116" s="429">
        <v>39.549999999999997</v>
      </c>
      <c r="R116" s="154">
        <v>36.630000000000003</v>
      </c>
      <c r="S116" s="90">
        <v>38.43</v>
      </c>
      <c r="U116" s="430" t="s">
        <v>768</v>
      </c>
      <c r="V116" s="142">
        <v>38.68</v>
      </c>
      <c r="W116" s="431">
        <v>39.799999999999997</v>
      </c>
      <c r="X116" s="153">
        <v>36.880000000000003</v>
      </c>
      <c r="Y116" s="152">
        <v>38.68</v>
      </c>
      <c r="Z116" s="148"/>
      <c r="AA116" s="143">
        <v>37.43</v>
      </c>
      <c r="AB116" s="430">
        <v>0</v>
      </c>
      <c r="AC116" s="147">
        <v>39.43</v>
      </c>
      <c r="AD116" s="429">
        <v>40.549999999999997</v>
      </c>
      <c r="AE116" s="150">
        <v>42.38</v>
      </c>
      <c r="AF116" s="151">
        <v>44.18</v>
      </c>
      <c r="AH116" s="430" t="s">
        <v>768</v>
      </c>
      <c r="AI116" s="142">
        <v>39.68</v>
      </c>
      <c r="AJ116" s="431">
        <v>40.799999999999997</v>
      </c>
      <c r="AK116" s="150">
        <v>42.63</v>
      </c>
      <c r="AL116" s="149">
        <v>44.43</v>
      </c>
      <c r="AN116" s="430"/>
      <c r="AO116" s="142">
        <v>40.43</v>
      </c>
      <c r="AP116" s="431">
        <v>41.55</v>
      </c>
      <c r="AQ116" s="150">
        <v>43.38</v>
      </c>
      <c r="AR116" s="149">
        <v>45.18</v>
      </c>
      <c r="AT116" s="430" t="s">
        <v>768</v>
      </c>
      <c r="AU116" s="142">
        <v>40.68</v>
      </c>
      <c r="AV116" s="431">
        <v>41.8</v>
      </c>
      <c r="AW116" s="150">
        <v>43.63</v>
      </c>
      <c r="AX116" s="149">
        <v>45.43</v>
      </c>
    </row>
    <row r="117" spans="1:50" ht="17.25" x14ac:dyDescent="0.25">
      <c r="B117" s="146" t="s">
        <v>601</v>
      </c>
      <c r="C117" s="430" t="s">
        <v>1133</v>
      </c>
      <c r="D117" s="190">
        <v>32.06</v>
      </c>
      <c r="E117" s="431">
        <v>33.03</v>
      </c>
      <c r="F117" s="183">
        <v>27.28</v>
      </c>
      <c r="G117" s="149">
        <v>32.06</v>
      </c>
      <c r="I117" s="430" t="s">
        <v>768</v>
      </c>
      <c r="J117" s="142">
        <v>32.31</v>
      </c>
      <c r="K117" s="431">
        <v>33.28</v>
      </c>
      <c r="L117" s="153">
        <v>27.53</v>
      </c>
      <c r="M117" s="90">
        <v>32.31</v>
      </c>
      <c r="O117" s="430"/>
      <c r="P117" s="142">
        <v>33.06</v>
      </c>
      <c r="Q117" s="429">
        <v>34.03</v>
      </c>
      <c r="R117" s="154">
        <v>28.28</v>
      </c>
      <c r="S117" s="90">
        <v>33.06</v>
      </c>
      <c r="U117" s="430" t="s">
        <v>768</v>
      </c>
      <c r="V117" s="142">
        <v>33.31</v>
      </c>
      <c r="W117" s="431">
        <v>34.28</v>
      </c>
      <c r="X117" s="153">
        <v>28.53</v>
      </c>
      <c r="Y117" s="152">
        <v>33.31</v>
      </c>
      <c r="Z117" s="148"/>
      <c r="AA117" s="143">
        <v>32.06</v>
      </c>
      <c r="AB117" s="430">
        <v>0</v>
      </c>
      <c r="AC117" s="147">
        <v>34.06</v>
      </c>
      <c r="AD117" s="429">
        <v>35.03</v>
      </c>
      <c r="AE117" s="150">
        <v>34.03</v>
      </c>
      <c r="AF117" s="151">
        <v>38.81</v>
      </c>
      <c r="AH117" s="430" t="s">
        <v>768</v>
      </c>
      <c r="AI117" s="142">
        <v>34.31</v>
      </c>
      <c r="AJ117" s="431">
        <v>35.28</v>
      </c>
      <c r="AK117" s="150">
        <v>34.28</v>
      </c>
      <c r="AL117" s="149">
        <v>39.06</v>
      </c>
      <c r="AN117" s="430"/>
      <c r="AO117" s="142">
        <v>35.06</v>
      </c>
      <c r="AP117" s="431">
        <v>36.03</v>
      </c>
      <c r="AQ117" s="150">
        <v>35.03</v>
      </c>
      <c r="AR117" s="149">
        <v>39.81</v>
      </c>
      <c r="AT117" s="430" t="s">
        <v>768</v>
      </c>
      <c r="AU117" s="142">
        <v>35.31</v>
      </c>
      <c r="AV117" s="431">
        <v>36.28</v>
      </c>
      <c r="AW117" s="150">
        <v>35.28</v>
      </c>
      <c r="AX117" s="149">
        <v>40.06</v>
      </c>
    </row>
    <row r="118" spans="1:50" ht="17.25" x14ac:dyDescent="0.25">
      <c r="B118" s="146" t="s">
        <v>602</v>
      </c>
      <c r="C118" s="417"/>
      <c r="D118" s="190">
        <v>31.88</v>
      </c>
      <c r="E118" s="431">
        <v>32.83</v>
      </c>
      <c r="F118" s="183">
        <v>25.75</v>
      </c>
      <c r="G118" s="149">
        <v>31.88</v>
      </c>
      <c r="I118" s="417" t="s">
        <v>768</v>
      </c>
      <c r="J118" s="142">
        <v>32.130000000000003</v>
      </c>
      <c r="K118" s="431">
        <v>33.08</v>
      </c>
      <c r="L118" s="153">
        <v>26</v>
      </c>
      <c r="M118" s="90">
        <v>32.130000000000003</v>
      </c>
      <c r="O118" s="417"/>
      <c r="P118" s="142">
        <v>32.880000000000003</v>
      </c>
      <c r="Q118" s="429">
        <v>33.83</v>
      </c>
      <c r="R118" s="154">
        <v>26.75</v>
      </c>
      <c r="S118" s="90">
        <v>32.880000000000003</v>
      </c>
      <c r="U118" s="417" t="s">
        <v>768</v>
      </c>
      <c r="V118" s="142">
        <v>33.130000000000003</v>
      </c>
      <c r="W118" s="431">
        <v>34.08</v>
      </c>
      <c r="X118" s="153">
        <v>27</v>
      </c>
      <c r="Y118" s="152">
        <v>33.130000000000003</v>
      </c>
      <c r="Z118" s="148"/>
      <c r="AA118" s="143">
        <v>31.88</v>
      </c>
      <c r="AB118" s="417">
        <v>0</v>
      </c>
      <c r="AC118" s="147">
        <v>33.880000000000003</v>
      </c>
      <c r="AD118" s="429">
        <v>34.83</v>
      </c>
      <c r="AE118" s="150">
        <v>32.5</v>
      </c>
      <c r="AF118" s="151">
        <v>38.630000000000003</v>
      </c>
      <c r="AH118" s="417" t="s">
        <v>768</v>
      </c>
      <c r="AI118" s="142">
        <v>34.130000000000003</v>
      </c>
      <c r="AJ118" s="431">
        <v>35.08</v>
      </c>
      <c r="AK118" s="150">
        <v>32.75</v>
      </c>
      <c r="AL118" s="149">
        <v>38.880000000000003</v>
      </c>
      <c r="AN118" s="417"/>
      <c r="AO118" s="142">
        <v>34.880000000000003</v>
      </c>
      <c r="AP118" s="431">
        <v>35.83</v>
      </c>
      <c r="AQ118" s="150">
        <v>33.5</v>
      </c>
      <c r="AR118" s="149">
        <v>39.630000000000003</v>
      </c>
      <c r="AT118" s="417" t="s">
        <v>768</v>
      </c>
      <c r="AU118" s="142">
        <v>35.130000000000003</v>
      </c>
      <c r="AV118" s="431">
        <v>36.08</v>
      </c>
      <c r="AW118" s="150">
        <v>33.75</v>
      </c>
      <c r="AX118" s="149">
        <v>39.880000000000003</v>
      </c>
    </row>
    <row r="119" spans="1:50" ht="17.25" x14ac:dyDescent="0.25">
      <c r="B119" s="146" t="s">
        <v>603</v>
      </c>
      <c r="C119" s="417"/>
      <c r="D119" s="190">
        <v>30.6</v>
      </c>
      <c r="E119" s="431">
        <v>31.52</v>
      </c>
      <c r="F119" s="141">
        <v>0</v>
      </c>
      <c r="G119" s="141">
        <v>0</v>
      </c>
      <c r="I119" s="417" t="s">
        <v>768</v>
      </c>
      <c r="J119" s="142">
        <v>30.85</v>
      </c>
      <c r="K119" s="431">
        <v>31.77</v>
      </c>
      <c r="L119" s="141">
        <v>0</v>
      </c>
      <c r="M119" s="141">
        <v>0</v>
      </c>
      <c r="O119" s="417"/>
      <c r="P119" s="142">
        <v>31.6</v>
      </c>
      <c r="Q119" s="429">
        <v>32.520000000000003</v>
      </c>
      <c r="R119" s="141">
        <v>0</v>
      </c>
      <c r="S119" s="141">
        <v>0</v>
      </c>
      <c r="U119" s="417" t="s">
        <v>768</v>
      </c>
      <c r="V119" s="142">
        <v>31.85</v>
      </c>
      <c r="W119" s="431">
        <v>32.770000000000003</v>
      </c>
      <c r="X119" s="141">
        <v>0</v>
      </c>
      <c r="Y119" s="145">
        <v>0</v>
      </c>
      <c r="Z119" s="148"/>
      <c r="AA119" s="143">
        <v>30.6</v>
      </c>
      <c r="AB119" s="417">
        <v>0</v>
      </c>
      <c r="AC119" s="147">
        <v>32.6</v>
      </c>
      <c r="AD119" s="429">
        <v>33.520000000000003</v>
      </c>
      <c r="AE119" s="141">
        <v>0</v>
      </c>
      <c r="AF119" s="141">
        <v>0</v>
      </c>
      <c r="AH119" s="417" t="s">
        <v>768</v>
      </c>
      <c r="AI119" s="142">
        <v>32.85</v>
      </c>
      <c r="AJ119" s="431">
        <v>33.770000000000003</v>
      </c>
      <c r="AK119" s="141">
        <v>0</v>
      </c>
      <c r="AL119" s="141">
        <v>0</v>
      </c>
      <c r="AN119" s="417"/>
      <c r="AO119" s="142">
        <v>33.6</v>
      </c>
      <c r="AP119" s="431">
        <v>34.520000000000003</v>
      </c>
      <c r="AQ119" s="141">
        <v>0</v>
      </c>
      <c r="AR119" s="141">
        <v>0</v>
      </c>
      <c r="AT119" s="417" t="s">
        <v>768</v>
      </c>
      <c r="AU119" s="142">
        <v>33.85</v>
      </c>
      <c r="AV119" s="431">
        <v>34.770000000000003</v>
      </c>
      <c r="AW119" s="141">
        <v>0</v>
      </c>
      <c r="AX119" s="141">
        <v>0</v>
      </c>
    </row>
    <row r="120" spans="1:50" ht="17.25" x14ac:dyDescent="0.25">
      <c r="B120" s="146" t="s">
        <v>604</v>
      </c>
      <c r="C120" s="417"/>
      <c r="D120" s="190">
        <v>29.29</v>
      </c>
      <c r="E120" s="431">
        <v>30.17</v>
      </c>
      <c r="F120" s="141">
        <v>0</v>
      </c>
      <c r="G120" s="141">
        <v>0</v>
      </c>
      <c r="I120" s="417" t="s">
        <v>768</v>
      </c>
      <c r="J120" s="142">
        <v>29.54</v>
      </c>
      <c r="K120" s="431">
        <v>30.42</v>
      </c>
      <c r="L120" s="141">
        <v>0</v>
      </c>
      <c r="M120" s="141">
        <v>0</v>
      </c>
      <c r="O120" s="417"/>
      <c r="P120" s="142">
        <v>30.29</v>
      </c>
      <c r="Q120" s="429">
        <v>31.17</v>
      </c>
      <c r="R120" s="141">
        <v>0</v>
      </c>
      <c r="S120" s="141">
        <v>0</v>
      </c>
      <c r="U120" s="417" t="s">
        <v>768</v>
      </c>
      <c r="V120" s="142">
        <v>30.54</v>
      </c>
      <c r="W120" s="431">
        <v>31.42</v>
      </c>
      <c r="X120" s="141">
        <v>0</v>
      </c>
      <c r="Y120" s="145">
        <v>0</v>
      </c>
      <c r="Z120" s="148"/>
      <c r="AA120" s="143">
        <v>29.29</v>
      </c>
      <c r="AB120" s="417">
        <v>0</v>
      </c>
      <c r="AC120" s="147">
        <v>31.29</v>
      </c>
      <c r="AD120" s="429">
        <v>32.17</v>
      </c>
      <c r="AE120" s="141">
        <v>0</v>
      </c>
      <c r="AF120" s="141">
        <v>0</v>
      </c>
      <c r="AH120" s="417" t="s">
        <v>768</v>
      </c>
      <c r="AI120" s="142">
        <v>31.54</v>
      </c>
      <c r="AJ120" s="431">
        <v>32.42</v>
      </c>
      <c r="AK120" s="141">
        <v>0</v>
      </c>
      <c r="AL120" s="141">
        <v>0</v>
      </c>
      <c r="AN120" s="417"/>
      <c r="AO120" s="142">
        <v>32.29</v>
      </c>
      <c r="AP120" s="431">
        <v>33.17</v>
      </c>
      <c r="AQ120" s="141">
        <v>0</v>
      </c>
      <c r="AR120" s="141">
        <v>0</v>
      </c>
      <c r="AT120" s="417" t="s">
        <v>768</v>
      </c>
      <c r="AU120" s="142">
        <v>32.54</v>
      </c>
      <c r="AV120" s="431">
        <v>33.42</v>
      </c>
      <c r="AW120" s="141">
        <v>0</v>
      </c>
      <c r="AX120" s="141">
        <v>0</v>
      </c>
    </row>
    <row r="121" spans="1:50" ht="17.25" x14ac:dyDescent="0.25">
      <c r="B121" s="146" t="s">
        <v>605</v>
      </c>
      <c r="C121" s="417"/>
      <c r="D121" s="190">
        <v>27.81</v>
      </c>
      <c r="E121" s="431">
        <v>28.64</v>
      </c>
      <c r="F121" s="141">
        <v>0</v>
      </c>
      <c r="G121" s="141">
        <v>0</v>
      </c>
      <c r="I121" s="417" t="s">
        <v>768</v>
      </c>
      <c r="J121" s="142">
        <v>28.06</v>
      </c>
      <c r="K121" s="431">
        <v>28.89</v>
      </c>
      <c r="L121" s="141">
        <v>0</v>
      </c>
      <c r="M121" s="141">
        <v>0</v>
      </c>
      <c r="O121" s="417"/>
      <c r="P121" s="142">
        <v>28.81</v>
      </c>
      <c r="Q121" s="429">
        <v>29.64</v>
      </c>
      <c r="R121" s="141">
        <v>0</v>
      </c>
      <c r="S121" s="141">
        <v>0</v>
      </c>
      <c r="U121" s="417" t="s">
        <v>768</v>
      </c>
      <c r="V121" s="142">
        <v>29.06</v>
      </c>
      <c r="W121" s="431">
        <v>29.89</v>
      </c>
      <c r="X121" s="141">
        <v>0</v>
      </c>
      <c r="Y121" s="145">
        <v>0</v>
      </c>
      <c r="Z121" s="148"/>
      <c r="AA121" s="143">
        <v>27.81</v>
      </c>
      <c r="AB121" s="417">
        <v>0</v>
      </c>
      <c r="AC121" s="147">
        <v>29.81</v>
      </c>
      <c r="AD121" s="429">
        <v>30.64</v>
      </c>
      <c r="AE121" s="141">
        <v>0</v>
      </c>
      <c r="AF121" s="141">
        <v>0</v>
      </c>
      <c r="AH121" s="417" t="s">
        <v>768</v>
      </c>
      <c r="AI121" s="142">
        <v>30.06</v>
      </c>
      <c r="AJ121" s="431">
        <v>30.89</v>
      </c>
      <c r="AK121" s="141">
        <v>0</v>
      </c>
      <c r="AL121" s="141">
        <v>0</v>
      </c>
      <c r="AN121" s="417"/>
      <c r="AO121" s="142">
        <v>30.81</v>
      </c>
      <c r="AP121" s="431">
        <v>31.64</v>
      </c>
      <c r="AQ121" s="141">
        <v>0</v>
      </c>
      <c r="AR121" s="141">
        <v>0</v>
      </c>
      <c r="AT121" s="417" t="s">
        <v>768</v>
      </c>
      <c r="AU121" s="142">
        <v>31.06</v>
      </c>
      <c r="AV121" s="431">
        <v>31.89</v>
      </c>
      <c r="AW121" s="141">
        <v>0</v>
      </c>
      <c r="AX121" s="141">
        <v>0</v>
      </c>
    </row>
    <row r="122" spans="1:50" ht="18" thickBot="1" x14ac:dyDescent="0.3">
      <c r="B122" s="146" t="s">
        <v>606</v>
      </c>
      <c r="C122" s="417"/>
      <c r="D122" s="141">
        <v>0</v>
      </c>
      <c r="E122" s="141">
        <v>0</v>
      </c>
      <c r="F122" s="141">
        <v>0</v>
      </c>
      <c r="G122" s="141">
        <v>0</v>
      </c>
      <c r="H122" s="103"/>
      <c r="I122" s="417" t="s">
        <v>768</v>
      </c>
      <c r="J122" s="141">
        <v>0</v>
      </c>
      <c r="K122" s="141">
        <v>0</v>
      </c>
      <c r="L122" s="141">
        <v>0</v>
      </c>
      <c r="M122" s="141">
        <v>0</v>
      </c>
      <c r="N122" s="103"/>
      <c r="O122" s="417"/>
      <c r="P122" s="141">
        <v>0</v>
      </c>
      <c r="Q122" s="141">
        <v>0</v>
      </c>
      <c r="R122" s="141">
        <v>0</v>
      </c>
      <c r="S122" s="141">
        <v>0</v>
      </c>
      <c r="T122" s="103"/>
      <c r="U122" s="417" t="s">
        <v>768</v>
      </c>
      <c r="V122" s="141">
        <v>0</v>
      </c>
      <c r="W122" s="141">
        <v>0</v>
      </c>
      <c r="X122" s="141">
        <v>0</v>
      </c>
      <c r="Y122" s="145">
        <v>0</v>
      </c>
      <c r="Z122" s="144"/>
      <c r="AA122" s="143">
        <v>25.62</v>
      </c>
      <c r="AB122" s="417">
        <v>0</v>
      </c>
      <c r="AC122" s="292">
        <v>27.62</v>
      </c>
      <c r="AD122" s="429">
        <v>28.45</v>
      </c>
      <c r="AE122" s="141">
        <v>0</v>
      </c>
      <c r="AF122" s="141">
        <v>0</v>
      </c>
      <c r="AG122" s="103"/>
      <c r="AH122" s="417" t="s">
        <v>768</v>
      </c>
      <c r="AI122" s="142">
        <v>27.87</v>
      </c>
      <c r="AJ122" s="431">
        <v>28.7</v>
      </c>
      <c r="AK122" s="141">
        <v>0</v>
      </c>
      <c r="AL122" s="141">
        <v>0</v>
      </c>
      <c r="AM122" s="103"/>
      <c r="AN122" s="417"/>
      <c r="AO122" s="293">
        <v>28.62</v>
      </c>
      <c r="AP122" s="431">
        <v>29.45</v>
      </c>
      <c r="AQ122" s="141">
        <v>0</v>
      </c>
      <c r="AR122" s="141">
        <v>0</v>
      </c>
      <c r="AT122" s="417" t="s">
        <v>768</v>
      </c>
      <c r="AU122" s="142">
        <v>28.87</v>
      </c>
      <c r="AV122" s="431">
        <v>29.7</v>
      </c>
      <c r="AW122" s="141">
        <v>0</v>
      </c>
      <c r="AX122" s="141">
        <v>0</v>
      </c>
    </row>
    <row r="123" spans="1:50" s="29" customFormat="1" ht="17.25" x14ac:dyDescent="0.25">
      <c r="A123"/>
      <c r="B123" s="140" t="s">
        <v>1121</v>
      </c>
      <c r="C123" s="417"/>
      <c r="D123" s="178">
        <v>0</v>
      </c>
      <c r="E123" s="178">
        <v>0</v>
      </c>
      <c r="F123" s="178">
        <v>0</v>
      </c>
      <c r="G123" s="141">
        <v>0</v>
      </c>
      <c r="H123" s="30"/>
      <c r="I123" s="417" t="s">
        <v>768</v>
      </c>
      <c r="J123" s="141">
        <v>0</v>
      </c>
      <c r="K123" s="141">
        <v>0</v>
      </c>
      <c r="L123" s="141">
        <v>0</v>
      </c>
      <c r="M123" s="141">
        <v>0</v>
      </c>
      <c r="O123" s="417"/>
      <c r="P123" s="273">
        <v>0</v>
      </c>
      <c r="Q123" s="273">
        <v>0</v>
      </c>
      <c r="R123" s="273">
        <v>0</v>
      </c>
      <c r="S123" s="141">
        <v>0</v>
      </c>
      <c r="U123" s="417" t="s">
        <v>768</v>
      </c>
      <c r="V123" s="141">
        <v>0</v>
      </c>
      <c r="W123" s="141">
        <v>0</v>
      </c>
      <c r="X123" s="141">
        <v>0</v>
      </c>
      <c r="Y123" s="145">
        <v>0</v>
      </c>
      <c r="Z123" s="148"/>
      <c r="AA123" s="141">
        <v>0</v>
      </c>
      <c r="AB123" s="417">
        <v>0</v>
      </c>
      <c r="AC123" s="145">
        <v>0</v>
      </c>
      <c r="AD123" s="419">
        <v>28.17</v>
      </c>
      <c r="AE123" s="176">
        <v>0</v>
      </c>
      <c r="AF123" s="176">
        <v>0</v>
      </c>
      <c r="AH123" s="417" t="s">
        <v>768</v>
      </c>
      <c r="AI123" s="176">
        <v>0</v>
      </c>
      <c r="AJ123" s="431">
        <v>28.42</v>
      </c>
      <c r="AK123" s="176">
        <v>0</v>
      </c>
      <c r="AL123" s="176">
        <v>0</v>
      </c>
      <c r="AN123" s="417"/>
      <c r="AO123" s="191">
        <v>0</v>
      </c>
      <c r="AP123" s="431">
        <v>29.17</v>
      </c>
      <c r="AQ123" s="176">
        <v>0</v>
      </c>
      <c r="AR123" s="176">
        <v>0</v>
      </c>
      <c r="AT123" s="417" t="s">
        <v>768</v>
      </c>
      <c r="AU123" s="176">
        <v>0</v>
      </c>
      <c r="AV123" s="431">
        <v>29.42</v>
      </c>
      <c r="AW123" s="176">
        <v>0</v>
      </c>
      <c r="AX123" s="176">
        <v>0</v>
      </c>
    </row>
    <row r="124" spans="1:50" s="29" customFormat="1" ht="17.25" x14ac:dyDescent="0.25">
      <c r="A124"/>
      <c r="B124" s="140" t="s">
        <v>1122</v>
      </c>
      <c r="C124" s="417"/>
      <c r="D124" s="178">
        <v>0</v>
      </c>
      <c r="E124" s="178">
        <v>0</v>
      </c>
      <c r="F124" s="178">
        <v>0</v>
      </c>
      <c r="G124" s="141">
        <v>0</v>
      </c>
      <c r="H124" s="30"/>
      <c r="I124" s="417" t="s">
        <v>768</v>
      </c>
      <c r="J124" s="141">
        <v>0</v>
      </c>
      <c r="K124" s="141">
        <v>0</v>
      </c>
      <c r="L124" s="141">
        <v>0</v>
      </c>
      <c r="M124" s="141">
        <v>0</v>
      </c>
      <c r="O124" s="417"/>
      <c r="P124" s="273">
        <v>0</v>
      </c>
      <c r="Q124" s="273">
        <v>0</v>
      </c>
      <c r="R124" s="273">
        <v>0</v>
      </c>
      <c r="S124" s="141">
        <v>0</v>
      </c>
      <c r="U124" s="417" t="s">
        <v>768</v>
      </c>
      <c r="V124" s="141">
        <v>0</v>
      </c>
      <c r="W124" s="141">
        <v>0</v>
      </c>
      <c r="X124" s="141">
        <v>0</v>
      </c>
      <c r="Y124" s="145">
        <v>0</v>
      </c>
      <c r="Z124" s="148"/>
      <c r="AA124" s="176">
        <v>0</v>
      </c>
      <c r="AB124" s="417">
        <v>0</v>
      </c>
      <c r="AC124" s="176">
        <v>0</v>
      </c>
      <c r="AD124" s="176">
        <v>0</v>
      </c>
      <c r="AE124" s="176">
        <v>0</v>
      </c>
      <c r="AF124" s="176">
        <v>0</v>
      </c>
      <c r="AH124" s="417" t="s">
        <v>768</v>
      </c>
      <c r="AI124" s="176">
        <v>0</v>
      </c>
      <c r="AJ124" s="176">
        <v>0</v>
      </c>
      <c r="AK124" s="176">
        <v>0</v>
      </c>
      <c r="AL124" s="176">
        <v>0</v>
      </c>
      <c r="AN124" s="417"/>
      <c r="AO124" s="176">
        <v>0</v>
      </c>
      <c r="AP124" s="176">
        <v>0</v>
      </c>
      <c r="AQ124" s="176">
        <v>0</v>
      </c>
      <c r="AR124" s="176">
        <v>0</v>
      </c>
      <c r="AT124" s="417" t="s">
        <v>768</v>
      </c>
      <c r="AU124" s="176">
        <v>0</v>
      </c>
      <c r="AV124" s="176">
        <v>0</v>
      </c>
      <c r="AW124" s="176">
        <v>0</v>
      </c>
      <c r="AX124" s="176">
        <v>0</v>
      </c>
    </row>
    <row r="125" spans="1:50" s="29" customFormat="1" ht="17.25" x14ac:dyDescent="0.25">
      <c r="A125"/>
      <c r="B125" s="140" t="s">
        <v>1123</v>
      </c>
      <c r="C125" s="417"/>
      <c r="D125" s="178">
        <v>0</v>
      </c>
      <c r="E125" s="178">
        <v>0</v>
      </c>
      <c r="F125" s="178">
        <v>0</v>
      </c>
      <c r="G125" s="141">
        <v>0</v>
      </c>
      <c r="H125" s="30"/>
      <c r="I125" s="417" t="s">
        <v>768</v>
      </c>
      <c r="J125" s="141">
        <v>0</v>
      </c>
      <c r="K125" s="141">
        <v>0</v>
      </c>
      <c r="L125" s="141">
        <v>0</v>
      </c>
      <c r="M125" s="141">
        <v>0</v>
      </c>
      <c r="O125" s="417"/>
      <c r="P125" s="273">
        <v>0</v>
      </c>
      <c r="Q125" s="273">
        <v>0</v>
      </c>
      <c r="R125" s="273">
        <v>0</v>
      </c>
      <c r="S125" s="141">
        <v>0</v>
      </c>
      <c r="U125" s="417" t="s">
        <v>768</v>
      </c>
      <c r="V125" s="141">
        <v>0</v>
      </c>
      <c r="W125" s="141">
        <v>0</v>
      </c>
      <c r="X125" s="141">
        <v>0</v>
      </c>
      <c r="Y125" s="145">
        <v>0</v>
      </c>
      <c r="Z125" s="148"/>
      <c r="AA125" s="176">
        <v>0</v>
      </c>
      <c r="AB125" s="417">
        <v>0</v>
      </c>
      <c r="AC125" s="176">
        <v>0</v>
      </c>
      <c r="AD125" s="176">
        <v>0</v>
      </c>
      <c r="AE125" s="176">
        <v>0</v>
      </c>
      <c r="AF125" s="176">
        <v>0</v>
      </c>
      <c r="AH125" s="417" t="s">
        <v>768</v>
      </c>
      <c r="AI125" s="176">
        <v>0</v>
      </c>
      <c r="AJ125" s="176">
        <v>0</v>
      </c>
      <c r="AK125" s="176">
        <v>0</v>
      </c>
      <c r="AL125" s="176">
        <v>0</v>
      </c>
      <c r="AN125" s="417"/>
      <c r="AO125" s="176">
        <v>0</v>
      </c>
      <c r="AP125" s="176">
        <v>0</v>
      </c>
      <c r="AQ125" s="176">
        <v>0</v>
      </c>
      <c r="AR125" s="176">
        <v>0</v>
      </c>
      <c r="AT125" s="417" t="s">
        <v>768</v>
      </c>
      <c r="AU125" s="176">
        <v>0</v>
      </c>
      <c r="AV125" s="176">
        <v>0</v>
      </c>
      <c r="AW125" s="176">
        <v>0</v>
      </c>
      <c r="AX125" s="176">
        <v>0</v>
      </c>
    </row>
    <row r="126" spans="1:50" s="29" customFormat="1" ht="17.25" x14ac:dyDescent="0.25">
      <c r="A126"/>
      <c r="B126" s="140" t="s">
        <v>1124</v>
      </c>
      <c r="C126" s="417"/>
      <c r="D126" s="178">
        <v>0</v>
      </c>
      <c r="E126" s="178">
        <v>0</v>
      </c>
      <c r="F126" s="178">
        <v>0</v>
      </c>
      <c r="G126" s="141">
        <v>0</v>
      </c>
      <c r="H126" s="30"/>
      <c r="I126" s="417" t="s">
        <v>768</v>
      </c>
      <c r="J126" s="141">
        <v>0</v>
      </c>
      <c r="K126" s="141">
        <v>0</v>
      </c>
      <c r="L126" s="141">
        <v>0</v>
      </c>
      <c r="M126" s="141">
        <v>0</v>
      </c>
      <c r="O126" s="417"/>
      <c r="P126" s="273">
        <v>0</v>
      </c>
      <c r="Q126" s="273">
        <v>0</v>
      </c>
      <c r="R126" s="273">
        <v>0</v>
      </c>
      <c r="S126" s="141">
        <v>0</v>
      </c>
      <c r="U126" s="417" t="s">
        <v>768</v>
      </c>
      <c r="V126" s="141">
        <v>0</v>
      </c>
      <c r="W126" s="141">
        <v>0</v>
      </c>
      <c r="X126" s="141">
        <v>0</v>
      </c>
      <c r="Y126" s="145">
        <v>0</v>
      </c>
      <c r="Z126" s="148"/>
      <c r="AA126" s="176">
        <v>0</v>
      </c>
      <c r="AB126" s="417">
        <v>0</v>
      </c>
      <c r="AC126" s="176">
        <v>0</v>
      </c>
      <c r="AD126" s="176">
        <v>0</v>
      </c>
      <c r="AE126" s="176">
        <v>0</v>
      </c>
      <c r="AF126" s="176">
        <v>0</v>
      </c>
      <c r="AH126" s="417" t="s">
        <v>768</v>
      </c>
      <c r="AI126" s="176">
        <v>0</v>
      </c>
      <c r="AJ126" s="176">
        <v>0</v>
      </c>
      <c r="AK126" s="176">
        <v>0</v>
      </c>
      <c r="AL126" s="176">
        <v>0</v>
      </c>
      <c r="AN126" s="417"/>
      <c r="AO126" s="176">
        <v>0</v>
      </c>
      <c r="AP126" s="176">
        <v>0</v>
      </c>
      <c r="AQ126" s="176">
        <v>0</v>
      </c>
      <c r="AR126" s="176">
        <v>0</v>
      </c>
      <c r="AT126" s="417" t="s">
        <v>768</v>
      </c>
      <c r="AU126" s="176">
        <v>0</v>
      </c>
      <c r="AV126" s="176">
        <v>0</v>
      </c>
      <c r="AW126" s="176">
        <v>0</v>
      </c>
      <c r="AX126" s="176">
        <v>0</v>
      </c>
    </row>
    <row r="127" spans="1:50" s="29" customFormat="1" ht="17.25" x14ac:dyDescent="0.25">
      <c r="A127"/>
      <c r="B127" s="140" t="s">
        <v>1125</v>
      </c>
      <c r="C127" s="417"/>
      <c r="D127" s="178">
        <v>0</v>
      </c>
      <c r="E127" s="178">
        <v>0</v>
      </c>
      <c r="F127" s="178">
        <v>0</v>
      </c>
      <c r="G127" s="141">
        <v>0</v>
      </c>
      <c r="H127" s="30"/>
      <c r="I127" s="417" t="s">
        <v>768</v>
      </c>
      <c r="J127" s="141">
        <v>0</v>
      </c>
      <c r="K127" s="141">
        <v>0</v>
      </c>
      <c r="L127" s="141">
        <v>0</v>
      </c>
      <c r="M127" s="141">
        <v>0</v>
      </c>
      <c r="O127" s="417"/>
      <c r="P127" s="273">
        <v>0</v>
      </c>
      <c r="Q127" s="273">
        <v>0</v>
      </c>
      <c r="R127" s="273">
        <v>0</v>
      </c>
      <c r="S127" s="141">
        <v>0</v>
      </c>
      <c r="U127" s="417" t="s">
        <v>768</v>
      </c>
      <c r="V127" s="141">
        <v>0</v>
      </c>
      <c r="W127" s="141">
        <v>0</v>
      </c>
      <c r="X127" s="141">
        <v>0</v>
      </c>
      <c r="Y127" s="145">
        <v>0</v>
      </c>
      <c r="Z127" s="148"/>
      <c r="AA127" s="176">
        <v>0</v>
      </c>
      <c r="AB127" s="417">
        <v>0</v>
      </c>
      <c r="AC127" s="176">
        <v>0</v>
      </c>
      <c r="AD127" s="176">
        <v>0</v>
      </c>
      <c r="AE127" s="176">
        <v>0</v>
      </c>
      <c r="AF127" s="176">
        <v>0</v>
      </c>
      <c r="AH127" s="417" t="s">
        <v>768</v>
      </c>
      <c r="AI127" s="176">
        <v>0</v>
      </c>
      <c r="AJ127" s="176">
        <v>0</v>
      </c>
      <c r="AK127" s="176">
        <v>0</v>
      </c>
      <c r="AL127" s="176">
        <v>0</v>
      </c>
      <c r="AN127" s="417"/>
      <c r="AO127" s="176">
        <v>0</v>
      </c>
      <c r="AP127" s="176">
        <v>0</v>
      </c>
      <c r="AQ127" s="176">
        <v>0</v>
      </c>
      <c r="AR127" s="176">
        <v>0</v>
      </c>
      <c r="AT127" s="417" t="s">
        <v>768</v>
      </c>
      <c r="AU127" s="176">
        <v>0</v>
      </c>
      <c r="AV127" s="176">
        <v>0</v>
      </c>
      <c r="AW127" s="176">
        <v>0</v>
      </c>
      <c r="AX127" s="176">
        <v>0</v>
      </c>
    </row>
    <row r="128" spans="1:50" s="29" customFormat="1" ht="17.25" x14ac:dyDescent="0.25">
      <c r="A128"/>
      <c r="B128" s="140" t="s">
        <v>1126</v>
      </c>
      <c r="C128" s="417"/>
      <c r="D128" s="178">
        <v>0</v>
      </c>
      <c r="E128" s="178">
        <v>0</v>
      </c>
      <c r="F128" s="178">
        <v>0</v>
      </c>
      <c r="G128" s="141">
        <v>0</v>
      </c>
      <c r="H128" s="30"/>
      <c r="I128" s="417" t="s">
        <v>768</v>
      </c>
      <c r="J128" s="141">
        <v>0</v>
      </c>
      <c r="K128" s="141">
        <v>0</v>
      </c>
      <c r="L128" s="141">
        <v>0</v>
      </c>
      <c r="M128" s="141">
        <v>0</v>
      </c>
      <c r="O128" s="417"/>
      <c r="P128" s="273">
        <v>0</v>
      </c>
      <c r="Q128" s="273">
        <v>0</v>
      </c>
      <c r="R128" s="273">
        <v>0</v>
      </c>
      <c r="S128" s="141">
        <v>0</v>
      </c>
      <c r="U128" s="417" t="s">
        <v>768</v>
      </c>
      <c r="V128" s="141">
        <v>0</v>
      </c>
      <c r="W128" s="141">
        <v>0</v>
      </c>
      <c r="X128" s="141">
        <v>0</v>
      </c>
      <c r="Y128" s="145">
        <v>0</v>
      </c>
      <c r="Z128" s="148"/>
      <c r="AA128" s="176">
        <v>0</v>
      </c>
      <c r="AB128" s="417">
        <v>0</v>
      </c>
      <c r="AC128" s="176">
        <v>0</v>
      </c>
      <c r="AD128" s="176">
        <v>0</v>
      </c>
      <c r="AE128" s="176">
        <v>0</v>
      </c>
      <c r="AF128" s="176">
        <v>0</v>
      </c>
      <c r="AH128" s="417" t="s">
        <v>768</v>
      </c>
      <c r="AI128" s="176">
        <v>0</v>
      </c>
      <c r="AJ128" s="176">
        <v>0</v>
      </c>
      <c r="AK128" s="176">
        <v>0</v>
      </c>
      <c r="AL128" s="176">
        <v>0</v>
      </c>
      <c r="AN128" s="417"/>
      <c r="AO128" s="176">
        <v>0</v>
      </c>
      <c r="AP128" s="176">
        <v>0</v>
      </c>
      <c r="AQ128" s="176">
        <v>0</v>
      </c>
      <c r="AR128" s="176">
        <v>0</v>
      </c>
      <c r="AT128" s="417" t="s">
        <v>768</v>
      </c>
      <c r="AU128" s="176">
        <v>0</v>
      </c>
      <c r="AV128" s="176">
        <v>0</v>
      </c>
      <c r="AW128" s="176">
        <v>0</v>
      </c>
      <c r="AX128" s="176">
        <v>0</v>
      </c>
    </row>
    <row r="129" spans="2:48" x14ac:dyDescent="0.25">
      <c r="B129" s="34"/>
      <c r="C129" s="34"/>
      <c r="D129" s="295"/>
      <c r="E129" s="295"/>
      <c r="J129" s="32"/>
      <c r="K129" s="32"/>
      <c r="L129" s="32"/>
      <c r="M129" s="32"/>
      <c r="P129" s="32"/>
      <c r="Q129" s="32"/>
      <c r="R129" s="32"/>
      <c r="S129" s="32"/>
      <c r="V129" s="32"/>
      <c r="W129" s="32"/>
      <c r="X129" s="32"/>
      <c r="Y129" s="32"/>
      <c r="AC129" s="32"/>
      <c r="AD129" s="32"/>
      <c r="AE129" s="32"/>
      <c r="AF129" s="32"/>
      <c r="AI129" s="32"/>
      <c r="AJ129" s="32"/>
      <c r="AK129" s="32"/>
      <c r="AL129" s="32"/>
      <c r="AO129" s="32"/>
      <c r="AP129" s="32"/>
      <c r="AU129" s="32"/>
      <c r="AV129" s="32"/>
    </row>
    <row r="130" spans="2:48" ht="15.75" x14ac:dyDescent="0.25">
      <c r="B130" s="27" t="s">
        <v>1127</v>
      </c>
      <c r="C130" s="35"/>
      <c r="D130" s="295"/>
      <c r="E130" s="295"/>
      <c r="J130" s="32"/>
      <c r="K130" s="32"/>
      <c r="L130" s="32"/>
      <c r="M130" s="32"/>
      <c r="P130" s="32"/>
      <c r="Q130" s="32"/>
      <c r="R130" s="32"/>
      <c r="S130" s="32"/>
      <c r="V130" s="32"/>
      <c r="W130" s="32"/>
      <c r="X130" s="32"/>
      <c r="Y130" s="32"/>
      <c r="AC130" s="32"/>
      <c r="AD130" s="32"/>
      <c r="AE130" s="32"/>
      <c r="AF130" s="32"/>
      <c r="AI130" s="32"/>
      <c r="AJ130" s="32"/>
      <c r="AK130" s="32"/>
      <c r="AL130" s="32"/>
      <c r="AO130" s="32"/>
      <c r="AP130" s="32"/>
      <c r="AU130" s="32"/>
      <c r="AV130" s="32"/>
    </row>
    <row r="131" spans="2:48" ht="17.25" x14ac:dyDescent="0.25">
      <c r="B131" s="28" t="s">
        <v>22</v>
      </c>
      <c r="C131" s="36"/>
      <c r="D131" s="268" t="s">
        <v>67</v>
      </c>
      <c r="E131" s="268" t="s">
        <v>462</v>
      </c>
      <c r="F131" s="268" t="s">
        <v>687</v>
      </c>
      <c r="J131" s="32"/>
      <c r="K131" s="32"/>
      <c r="L131" s="32"/>
      <c r="M131" s="32"/>
      <c r="P131" s="32"/>
      <c r="Q131" s="32"/>
      <c r="R131" s="32"/>
      <c r="S131" s="32"/>
      <c r="V131" s="32"/>
      <c r="W131" s="32"/>
      <c r="X131" s="32"/>
      <c r="Y131" s="32"/>
      <c r="AC131" s="32"/>
      <c r="AD131" s="32"/>
      <c r="AE131" s="32"/>
      <c r="AF131" s="32"/>
      <c r="AI131" s="32"/>
      <c r="AJ131" s="32"/>
      <c r="AK131" s="32"/>
      <c r="AL131" s="32"/>
      <c r="AO131" s="32"/>
      <c r="AP131" s="32"/>
      <c r="AU131" s="32"/>
      <c r="AV131" s="32"/>
    </row>
    <row r="132" spans="2:48" ht="17.25" x14ac:dyDescent="0.25">
      <c r="B132" s="140" t="s">
        <v>598</v>
      </c>
      <c r="C132" s="36"/>
      <c r="D132" s="190">
        <v>0</v>
      </c>
      <c r="E132" s="183">
        <v>87.78</v>
      </c>
      <c r="F132" s="189">
        <v>0</v>
      </c>
      <c r="J132" s="32"/>
      <c r="K132" s="32"/>
      <c r="L132" s="32"/>
      <c r="M132" s="32"/>
      <c r="P132" s="32"/>
      <c r="Q132" s="32"/>
      <c r="R132" s="32"/>
      <c r="S132" s="32"/>
      <c r="V132" s="32"/>
      <c r="W132" s="32"/>
      <c r="X132" s="32"/>
      <c r="Y132" s="32"/>
      <c r="AC132" s="32"/>
      <c r="AD132" s="32"/>
      <c r="AE132" s="32"/>
      <c r="AF132" s="32"/>
      <c r="AI132" s="32"/>
      <c r="AJ132" s="32"/>
      <c r="AK132" s="32"/>
      <c r="AL132" s="32"/>
      <c r="AO132" s="32"/>
      <c r="AP132" s="32"/>
      <c r="AU132" s="32"/>
      <c r="AV132" s="32"/>
    </row>
    <row r="133" spans="2:48" ht="17.25" x14ac:dyDescent="0.25">
      <c r="B133" s="140" t="s">
        <v>599</v>
      </c>
      <c r="C133" s="36"/>
      <c r="D133" s="190">
        <v>0</v>
      </c>
      <c r="E133" s="183">
        <v>45.13</v>
      </c>
      <c r="F133" s="189">
        <v>0</v>
      </c>
      <c r="J133" s="32"/>
      <c r="K133" s="32"/>
      <c r="L133" s="32"/>
      <c r="M133" s="32"/>
      <c r="P133" s="32"/>
      <c r="Q133" s="32"/>
      <c r="R133" s="32"/>
      <c r="S133" s="32"/>
      <c r="V133" s="32"/>
      <c r="W133" s="32"/>
      <c r="X133" s="32"/>
      <c r="Y133" s="32"/>
      <c r="AC133" s="32"/>
      <c r="AD133" s="32"/>
      <c r="AE133" s="32"/>
      <c r="AF133" s="32"/>
      <c r="AI133" s="32"/>
      <c r="AJ133" s="32"/>
      <c r="AK133" s="32"/>
      <c r="AL133" s="32"/>
      <c r="AO133" s="32"/>
      <c r="AP133" s="32"/>
      <c r="AU133" s="32"/>
      <c r="AV133" s="32"/>
    </row>
    <row r="134" spans="2:48" ht="17.25" x14ac:dyDescent="0.25">
      <c r="B134" s="140" t="s">
        <v>600</v>
      </c>
      <c r="C134" s="36"/>
      <c r="D134" s="190">
        <v>0</v>
      </c>
      <c r="E134" s="183">
        <v>29.03</v>
      </c>
      <c r="F134" s="189">
        <v>0</v>
      </c>
      <c r="J134" s="32"/>
      <c r="K134" s="32"/>
      <c r="L134" s="32"/>
      <c r="M134" s="32"/>
      <c r="P134" s="32"/>
      <c r="Q134" s="32"/>
      <c r="R134" s="32"/>
      <c r="S134" s="32"/>
      <c r="V134" s="32"/>
      <c r="W134" s="32"/>
      <c r="X134" s="32"/>
      <c r="Y134" s="32"/>
      <c r="AC134" s="32"/>
      <c r="AD134" s="32"/>
      <c r="AE134" s="32"/>
      <c r="AF134" s="32"/>
      <c r="AI134" s="32"/>
      <c r="AJ134" s="32"/>
      <c r="AK134" s="32"/>
      <c r="AL134" s="32"/>
      <c r="AO134" s="32"/>
      <c r="AP134" s="32"/>
      <c r="AU134" s="32"/>
      <c r="AV134" s="32"/>
    </row>
    <row r="135" spans="2:48" ht="17.25" x14ac:dyDescent="0.25">
      <c r="B135" s="140" t="s">
        <v>601</v>
      </c>
      <c r="C135" s="36"/>
      <c r="D135" s="190">
        <v>0</v>
      </c>
      <c r="E135" s="183">
        <v>22.45</v>
      </c>
      <c r="F135" s="189">
        <v>0</v>
      </c>
      <c r="J135" s="32"/>
      <c r="K135" s="32"/>
      <c r="L135" s="32"/>
      <c r="M135" s="32"/>
      <c r="P135" s="32"/>
      <c r="Q135" s="32"/>
      <c r="R135" s="32"/>
      <c r="S135" s="32"/>
      <c r="V135" s="32"/>
      <c r="W135" s="32"/>
      <c r="X135" s="32"/>
      <c r="Y135" s="32"/>
      <c r="AC135" s="32"/>
      <c r="AD135" s="32"/>
      <c r="AE135" s="32"/>
      <c r="AF135" s="32"/>
      <c r="AI135" s="32"/>
      <c r="AJ135" s="32"/>
      <c r="AK135" s="32"/>
      <c r="AL135" s="32"/>
      <c r="AO135" s="32"/>
      <c r="AP135" s="32"/>
      <c r="AU135" s="32"/>
      <c r="AV135" s="32"/>
    </row>
    <row r="136" spans="2:48" ht="17.25" x14ac:dyDescent="0.25">
      <c r="B136" s="140" t="s">
        <v>602</v>
      </c>
      <c r="C136" s="36"/>
      <c r="D136" s="190">
        <v>0</v>
      </c>
      <c r="E136" s="183">
        <v>21.31</v>
      </c>
      <c r="F136" s="189">
        <v>0</v>
      </c>
      <c r="J136" s="32"/>
      <c r="K136" s="32"/>
      <c r="L136" s="32"/>
      <c r="M136" s="32"/>
      <c r="P136" s="32"/>
      <c r="Q136" s="32"/>
      <c r="R136" s="32"/>
      <c r="S136" s="32"/>
      <c r="V136" s="32"/>
      <c r="W136" s="32"/>
      <c r="X136" s="32"/>
      <c r="Y136" s="32"/>
      <c r="AC136" s="32"/>
      <c r="AD136" s="32"/>
      <c r="AE136" s="32"/>
      <c r="AF136" s="32"/>
      <c r="AI136" s="32"/>
      <c r="AJ136" s="32"/>
      <c r="AK136" s="32"/>
      <c r="AL136" s="32"/>
      <c r="AO136" s="32"/>
      <c r="AP136" s="32"/>
      <c r="AU136" s="32"/>
      <c r="AV136" s="32"/>
    </row>
    <row r="137" spans="2:48" ht="17.25" x14ac:dyDescent="0.25">
      <c r="B137" s="140" t="s">
        <v>603</v>
      </c>
      <c r="C137" s="35"/>
      <c r="D137" s="190">
        <v>0</v>
      </c>
      <c r="E137" s="141">
        <v>0</v>
      </c>
      <c r="F137" s="141">
        <v>0</v>
      </c>
    </row>
    <row r="138" spans="2:48" ht="17.25" x14ac:dyDescent="0.25">
      <c r="B138" s="140" t="s">
        <v>604</v>
      </c>
      <c r="C138" s="36"/>
      <c r="D138" s="190">
        <v>0</v>
      </c>
      <c r="E138" s="141">
        <v>0</v>
      </c>
      <c r="F138" s="141">
        <v>0</v>
      </c>
    </row>
    <row r="139" spans="2:48" ht="17.25" x14ac:dyDescent="0.25">
      <c r="B139" s="140" t="s">
        <v>605</v>
      </c>
      <c r="C139" s="31"/>
      <c r="D139" s="190">
        <v>0</v>
      </c>
      <c r="E139" s="141">
        <v>0</v>
      </c>
      <c r="F139" s="141">
        <v>0</v>
      </c>
    </row>
    <row r="140" spans="2:48" ht="17.25" x14ac:dyDescent="0.25">
      <c r="B140" s="140" t="s">
        <v>606</v>
      </c>
      <c r="D140" s="178">
        <v>0</v>
      </c>
      <c r="E140" s="178">
        <v>0</v>
      </c>
      <c r="F140" s="178">
        <v>0</v>
      </c>
    </row>
    <row r="141" spans="2:48" x14ac:dyDescent="0.25">
      <c r="B141" t="s">
        <v>1128</v>
      </c>
    </row>
    <row r="143" spans="2:48" x14ac:dyDescent="0.25">
      <c r="B143" s="31"/>
      <c r="C143" s="31"/>
    </row>
  </sheetData>
  <sheetProtection algorithmName="SHA-512" hashValue="3Mlo/900AIfkyQdWyn1vl7YnSJIsw7BjrkaiFkxtyVlW88klV9S8He5YI+AFqjoQUnBDGKiuQmmbEpoEy+p4/g==" saltValue="4ab2yBjNoXKnyfQ3bg+eFw==" spinCount="100000" sheet="1" objects="1" scenarios="1"/>
  <mergeCells count="47">
    <mergeCell ref="AT112:AX112"/>
    <mergeCell ref="I58:M58"/>
    <mergeCell ref="O58:S58"/>
    <mergeCell ref="U58:Y58"/>
    <mergeCell ref="AA58:AF58"/>
    <mergeCell ref="AH58:AL58"/>
    <mergeCell ref="AT94:AX94"/>
    <mergeCell ref="I94:M94"/>
    <mergeCell ref="O94:S94"/>
    <mergeCell ref="U94:Y94"/>
    <mergeCell ref="AN94:AR94"/>
    <mergeCell ref="I112:M112"/>
    <mergeCell ref="O112:S112"/>
    <mergeCell ref="U112:Y112"/>
    <mergeCell ref="AH112:AL112"/>
    <mergeCell ref="AN112:AR112"/>
    <mergeCell ref="AT58:AX58"/>
    <mergeCell ref="I76:M76"/>
    <mergeCell ref="O76:S76"/>
    <mergeCell ref="U76:Y76"/>
    <mergeCell ref="AH76:AL76"/>
    <mergeCell ref="AN76:AR76"/>
    <mergeCell ref="AT76:AX76"/>
    <mergeCell ref="AH94:AL94"/>
    <mergeCell ref="B4:G4"/>
    <mergeCell ref="I4:N4"/>
    <mergeCell ref="O4:S4"/>
    <mergeCell ref="AN40:AR40"/>
    <mergeCell ref="I22:M22"/>
    <mergeCell ref="O22:S22"/>
    <mergeCell ref="U4:Y4"/>
    <mergeCell ref="AA4:AF4"/>
    <mergeCell ref="AH4:AL4"/>
    <mergeCell ref="AN4:AR4"/>
    <mergeCell ref="AN58:AR58"/>
    <mergeCell ref="AH40:AL40"/>
    <mergeCell ref="AN22:AR22"/>
    <mergeCell ref="U22:Y22"/>
    <mergeCell ref="AA22:AF22"/>
    <mergeCell ref="AT4:AX4"/>
    <mergeCell ref="I40:M40"/>
    <mergeCell ref="O40:S40"/>
    <mergeCell ref="U40:Y40"/>
    <mergeCell ref="AA40:AF40"/>
    <mergeCell ref="AT22:AX22"/>
    <mergeCell ref="AH22:AL22"/>
    <mergeCell ref="AT40:AX40"/>
  </mergeCells>
  <pageMargins left="0" right="0" top="0" bottom="0" header="0.3" footer="0.3"/>
  <pageSetup paperSize="5" scale="6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1F669-4614-4890-89B4-2B0B52DC2988}">
  <sheetPr>
    <tabColor rgb="FFFF0000"/>
  </sheetPr>
  <dimension ref="A1:AY140"/>
  <sheetViews>
    <sheetView zoomScale="90" zoomScaleNormal="90" workbookViewId="0"/>
  </sheetViews>
  <sheetFormatPr defaultColWidth="8.7109375" defaultRowHeight="15" x14ac:dyDescent="0.25"/>
  <cols>
    <col min="1" max="1" width="6" customWidth="1"/>
    <col min="2" max="2" width="10.7109375" customWidth="1"/>
    <col min="3" max="3" width="8.28515625" hidden="1" customWidth="1"/>
    <col min="4" max="4" width="9.5703125" bestFit="1" customWidth="1"/>
    <col min="5" max="5" width="8.28515625" bestFit="1" customWidth="1"/>
    <col min="6" max="6" width="8.7109375" bestFit="1" customWidth="1"/>
    <col min="7" max="7" width="9.7109375" customWidth="1"/>
    <col min="8" max="8" width="1" customWidth="1"/>
    <col min="9" max="9" width="8.28515625" hidden="1" customWidth="1"/>
    <col min="10" max="10" width="10.5703125" customWidth="1"/>
    <col min="11" max="11" width="8.7109375" bestFit="1" customWidth="1"/>
    <col min="12" max="12" width="8.28515625" bestFit="1" customWidth="1"/>
    <col min="13" max="13" width="8.7109375" bestFit="1" customWidth="1"/>
    <col min="14" max="14" width="1" customWidth="1"/>
    <col min="15" max="15" width="9.7109375" hidden="1" customWidth="1"/>
    <col min="16" max="16" width="9.7109375" customWidth="1"/>
    <col min="17" max="18" width="8.28515625" bestFit="1" customWidth="1"/>
    <col min="19" max="19" width="8.42578125" bestFit="1" customWidth="1"/>
    <col min="20" max="20" width="1" customWidth="1"/>
    <col min="21" max="21" width="7" hidden="1" customWidth="1"/>
    <col min="22" max="22" width="9.28515625" customWidth="1"/>
    <col min="23" max="23" width="8.7109375" bestFit="1" customWidth="1"/>
    <col min="24" max="24" width="8.28515625" bestFit="1" customWidth="1"/>
    <col min="25" max="25" width="8.7109375" bestFit="1" customWidth="1"/>
    <col min="26" max="26" width="2" customWidth="1"/>
    <col min="27" max="27" width="11.140625" customWidth="1"/>
    <col min="28" max="28" width="9.7109375" hidden="1" customWidth="1"/>
    <col min="29" max="29" width="10" customWidth="1"/>
    <col min="30" max="30" width="8.7109375" bestFit="1" customWidth="1"/>
    <col min="31" max="31" width="5.28515625" hidden="1" customWidth="1"/>
    <col min="32" max="32" width="8.28515625" bestFit="1" customWidth="1"/>
    <col min="33" max="33" width="8.42578125" bestFit="1" customWidth="1"/>
    <col min="34" max="34" width="1" customWidth="1"/>
    <col min="35" max="35" width="7" hidden="1" customWidth="1"/>
    <col min="36" max="36" width="10.28515625" customWidth="1"/>
    <col min="37" max="37" width="8.7109375" bestFit="1" customWidth="1"/>
    <col min="38" max="38" width="8.28515625" bestFit="1" customWidth="1"/>
    <col min="39" max="39" width="8.7109375" bestFit="1" customWidth="1"/>
    <col min="40" max="40" width="1" customWidth="1"/>
    <col min="41" max="41" width="7.5703125" hidden="1" customWidth="1"/>
    <col min="42" max="42" width="10" customWidth="1"/>
    <col min="43" max="43" width="8.7109375" bestFit="1" customWidth="1"/>
    <col min="44" max="44" width="8.28515625" bestFit="1" customWidth="1"/>
    <col min="45" max="45" width="9" customWidth="1"/>
    <col min="46" max="46" width="1" customWidth="1"/>
    <col min="47" max="47" width="7" hidden="1" customWidth="1"/>
    <col min="48" max="48" width="11" customWidth="1"/>
    <col min="49" max="49" width="8.7109375" bestFit="1" customWidth="1"/>
    <col min="50" max="50" width="8.28515625" bestFit="1" customWidth="1"/>
    <col min="51" max="51" width="8.7109375" bestFit="1" customWidth="1"/>
  </cols>
  <sheetData>
    <row r="1" spans="1:51" ht="30" x14ac:dyDescent="0.4">
      <c r="B1" s="200" t="s">
        <v>954</v>
      </c>
      <c r="C1" s="200"/>
      <c r="F1" s="31"/>
      <c r="M1" s="199" t="s">
        <v>771</v>
      </c>
      <c r="O1" s="438" t="s">
        <v>1130</v>
      </c>
      <c r="P1" s="198" t="s">
        <v>955</v>
      </c>
      <c r="Q1" s="412" t="s">
        <v>1118</v>
      </c>
      <c r="R1" s="197" t="s">
        <v>458</v>
      </c>
      <c r="S1" s="196" t="s">
        <v>1119</v>
      </c>
    </row>
    <row r="2" spans="1:51" ht="21" x14ac:dyDescent="0.35">
      <c r="B2" s="26"/>
      <c r="C2" s="26"/>
      <c r="F2" s="32"/>
      <c r="G2" s="422"/>
      <c r="AG2" s="88"/>
    </row>
    <row r="3" spans="1:51" ht="23.25" x14ac:dyDescent="0.35">
      <c r="B3" s="195" t="s">
        <v>809</v>
      </c>
      <c r="C3" s="296"/>
      <c r="D3" s="296"/>
      <c r="E3" s="296"/>
      <c r="F3" s="296"/>
      <c r="G3" s="296"/>
      <c r="H3" s="296"/>
      <c r="I3" s="296"/>
      <c r="J3" s="296"/>
      <c r="K3" s="296"/>
      <c r="L3" s="296"/>
      <c r="M3" s="296"/>
      <c r="N3" s="296"/>
      <c r="O3" s="296"/>
      <c r="P3" s="296"/>
      <c r="Q3" s="296"/>
      <c r="R3" s="296"/>
      <c r="S3" s="296"/>
      <c r="T3" s="296"/>
      <c r="U3" s="296"/>
      <c r="V3" s="296"/>
      <c r="W3" s="296"/>
      <c r="X3" s="296"/>
      <c r="Y3" s="297"/>
      <c r="Z3" s="298"/>
      <c r="AA3" s="195" t="s">
        <v>808</v>
      </c>
      <c r="AB3" s="296"/>
      <c r="AC3" s="193"/>
      <c r="AD3" s="193"/>
      <c r="AE3" s="193"/>
      <c r="AF3" s="194"/>
      <c r="AG3" s="194"/>
      <c r="AH3" s="193"/>
      <c r="AI3" s="193"/>
      <c r="AJ3" s="194"/>
      <c r="AK3" s="194"/>
      <c r="AL3" s="194"/>
      <c r="AM3" s="194"/>
      <c r="AN3" s="193"/>
      <c r="AO3" s="193"/>
      <c r="AP3" s="193"/>
      <c r="AQ3" s="193"/>
      <c r="AR3" s="193"/>
      <c r="AS3" s="193"/>
      <c r="AT3" s="193"/>
      <c r="AU3" s="193"/>
      <c r="AV3" s="193"/>
      <c r="AW3" s="193"/>
      <c r="AX3" s="193"/>
      <c r="AY3" s="192"/>
    </row>
    <row r="4" spans="1:51" ht="15.75" x14ac:dyDescent="0.25">
      <c r="B4" s="518" t="s">
        <v>807</v>
      </c>
      <c r="C4" s="518"/>
      <c r="D4" s="518"/>
      <c r="E4" s="518"/>
      <c r="F4" s="518"/>
      <c r="G4" s="518"/>
      <c r="J4" s="401" t="s">
        <v>805</v>
      </c>
      <c r="K4" s="401"/>
      <c r="L4" s="401"/>
      <c r="M4" s="401"/>
      <c r="N4" s="401"/>
      <c r="O4" s="401"/>
      <c r="P4" s="27" t="s">
        <v>956</v>
      </c>
      <c r="Q4" s="27"/>
      <c r="R4" s="27"/>
      <c r="S4" s="27"/>
      <c r="V4" s="27" t="s">
        <v>804</v>
      </c>
      <c r="W4" s="27"/>
      <c r="X4" s="27"/>
      <c r="Y4" s="27"/>
      <c r="Z4" s="298"/>
      <c r="AA4" s="27" t="s">
        <v>957</v>
      </c>
      <c r="AB4" s="27"/>
      <c r="AF4" s="27"/>
      <c r="AG4" s="27"/>
      <c r="AJ4" s="161" t="s">
        <v>805</v>
      </c>
      <c r="AK4" s="161"/>
      <c r="AL4" s="27"/>
      <c r="AM4" s="27"/>
      <c r="AP4" s="27" t="s">
        <v>958</v>
      </c>
      <c r="AQ4" s="27"/>
      <c r="AV4" s="27" t="s">
        <v>804</v>
      </c>
      <c r="AW4" s="27"/>
    </row>
    <row r="5" spans="1:51" ht="45" x14ac:dyDescent="0.25">
      <c r="B5" s="28" t="s">
        <v>22</v>
      </c>
      <c r="C5" s="408" t="s">
        <v>1146</v>
      </c>
      <c r="D5" s="439" t="s">
        <v>1147</v>
      </c>
      <c r="E5" s="439" t="s">
        <v>1148</v>
      </c>
      <c r="F5" s="439" t="s">
        <v>1149</v>
      </c>
      <c r="G5" s="440" t="s">
        <v>1150</v>
      </c>
      <c r="I5" s="408" t="s">
        <v>1146</v>
      </c>
      <c r="J5" s="439" t="s">
        <v>1147</v>
      </c>
      <c r="K5" s="439" t="s">
        <v>1148</v>
      </c>
      <c r="L5" s="439" t="s">
        <v>1149</v>
      </c>
      <c r="M5" s="440" t="s">
        <v>1150</v>
      </c>
      <c r="O5" s="408" t="s">
        <v>1146</v>
      </c>
      <c r="P5" s="439" t="s">
        <v>1147</v>
      </c>
      <c r="Q5" s="439" t="s">
        <v>1148</v>
      </c>
      <c r="R5" s="439" t="s">
        <v>1149</v>
      </c>
      <c r="S5" s="440" t="s">
        <v>1150</v>
      </c>
      <c r="U5" s="408" t="s">
        <v>1146</v>
      </c>
      <c r="V5" s="439" t="s">
        <v>1147</v>
      </c>
      <c r="W5" s="439" t="s">
        <v>1148</v>
      </c>
      <c r="X5" s="439" t="s">
        <v>1149</v>
      </c>
      <c r="Y5" s="440" t="s">
        <v>1150</v>
      </c>
      <c r="Z5" s="298"/>
      <c r="AA5" s="299" t="s">
        <v>1014</v>
      </c>
      <c r="AB5" s="408" t="s">
        <v>1146</v>
      </c>
      <c r="AC5" s="439" t="s">
        <v>1147</v>
      </c>
      <c r="AD5" s="439" t="s">
        <v>1148</v>
      </c>
      <c r="AE5" s="439"/>
      <c r="AF5" s="439" t="s">
        <v>1149</v>
      </c>
      <c r="AG5" s="440" t="s">
        <v>1150</v>
      </c>
      <c r="AI5" s="408" t="s">
        <v>1146</v>
      </c>
      <c r="AJ5" s="439" t="s">
        <v>1147</v>
      </c>
      <c r="AK5" s="439" t="s">
        <v>1148</v>
      </c>
      <c r="AL5" s="439" t="s">
        <v>1149</v>
      </c>
      <c r="AM5" s="440" t="s">
        <v>1150</v>
      </c>
      <c r="AO5" s="408" t="s">
        <v>1146</v>
      </c>
      <c r="AP5" s="439" t="s">
        <v>1147</v>
      </c>
      <c r="AQ5" s="439" t="s">
        <v>1148</v>
      </c>
      <c r="AR5" s="439" t="s">
        <v>1149</v>
      </c>
      <c r="AS5" s="440" t="s">
        <v>1150</v>
      </c>
      <c r="AU5" s="408" t="s">
        <v>1146</v>
      </c>
      <c r="AV5" s="439" t="s">
        <v>1147</v>
      </c>
      <c r="AW5" s="439" t="s">
        <v>1148</v>
      </c>
      <c r="AX5" s="439" t="s">
        <v>1149</v>
      </c>
      <c r="AY5" s="440" t="s">
        <v>1150</v>
      </c>
    </row>
    <row r="6" spans="1:51" ht="17.25" x14ac:dyDescent="0.25">
      <c r="B6" s="140" t="s">
        <v>598</v>
      </c>
      <c r="C6" s="417">
        <v>-2</v>
      </c>
      <c r="D6" s="190">
        <v>126.73</v>
      </c>
      <c r="E6" s="414">
        <v>130.53</v>
      </c>
      <c r="F6" s="183">
        <v>103.53</v>
      </c>
      <c r="G6" s="189">
        <v>126.73</v>
      </c>
      <c r="I6" s="141" t="s">
        <v>768</v>
      </c>
      <c r="J6" s="141">
        <v>0</v>
      </c>
      <c r="K6" s="141">
        <v>0</v>
      </c>
      <c r="L6" s="141">
        <v>0</v>
      </c>
      <c r="M6" s="141">
        <v>0</v>
      </c>
      <c r="O6" s="441"/>
      <c r="P6" s="190">
        <v>128.06</v>
      </c>
      <c r="Q6" s="414">
        <v>131.86000000000001</v>
      </c>
      <c r="R6" s="183">
        <v>104.86</v>
      </c>
      <c r="S6" s="189">
        <v>128.06</v>
      </c>
      <c r="U6" s="141" t="s">
        <v>768</v>
      </c>
      <c r="V6" s="141">
        <v>0</v>
      </c>
      <c r="W6" s="141">
        <v>0</v>
      </c>
      <c r="X6" s="141">
        <v>0</v>
      </c>
      <c r="Y6" s="145">
        <v>0</v>
      </c>
      <c r="Z6" s="298"/>
      <c r="AA6" s="176">
        <v>0</v>
      </c>
      <c r="AB6" s="417">
        <v>0</v>
      </c>
      <c r="AC6" s="164">
        <v>129.38</v>
      </c>
      <c r="AD6" s="416">
        <v>133.18</v>
      </c>
      <c r="AE6" s="416">
        <v>0</v>
      </c>
      <c r="AF6" s="183">
        <v>112.47</v>
      </c>
      <c r="AG6" s="189">
        <v>135.66999999999999</v>
      </c>
      <c r="AI6" s="176" t="s">
        <v>768</v>
      </c>
      <c r="AJ6" s="176">
        <v>0</v>
      </c>
      <c r="AK6" s="176">
        <v>0</v>
      </c>
      <c r="AL6" s="176">
        <v>0</v>
      </c>
      <c r="AM6" s="176">
        <v>0</v>
      </c>
      <c r="AO6" s="441"/>
      <c r="AP6" s="164">
        <v>130.71</v>
      </c>
      <c r="AQ6" s="416">
        <v>134.51</v>
      </c>
      <c r="AR6" s="183">
        <v>113.8</v>
      </c>
      <c r="AS6" s="189">
        <v>137</v>
      </c>
      <c r="AU6" s="176" t="s">
        <v>768</v>
      </c>
      <c r="AV6" s="176">
        <v>0</v>
      </c>
      <c r="AW6" s="176">
        <v>0</v>
      </c>
      <c r="AX6" s="176">
        <v>0</v>
      </c>
      <c r="AY6" s="176">
        <v>0</v>
      </c>
    </row>
    <row r="7" spans="1:51" s="29" customFormat="1" ht="17.25" x14ac:dyDescent="0.25">
      <c r="A7"/>
      <c r="B7" s="140" t="s">
        <v>599</v>
      </c>
      <c r="C7" s="417">
        <v>-2</v>
      </c>
      <c r="D7" s="190">
        <v>63.37</v>
      </c>
      <c r="E7" s="414">
        <v>65.27</v>
      </c>
      <c r="F7" s="442">
        <v>51.76</v>
      </c>
      <c r="G7" s="189">
        <v>63.37</v>
      </c>
      <c r="H7" s="156"/>
      <c r="I7" s="141" t="s">
        <v>768</v>
      </c>
      <c r="J7" s="141">
        <v>0</v>
      </c>
      <c r="K7" s="141">
        <v>0</v>
      </c>
      <c r="L7" s="141">
        <v>0</v>
      </c>
      <c r="M7" s="141">
        <v>0</v>
      </c>
      <c r="O7" s="441"/>
      <c r="P7" s="190">
        <v>64.7</v>
      </c>
      <c r="Q7" s="414">
        <v>66.599999999999994</v>
      </c>
      <c r="R7" s="183">
        <v>53.09</v>
      </c>
      <c r="S7" s="189">
        <v>64.7</v>
      </c>
      <c r="U7" s="141" t="s">
        <v>768</v>
      </c>
      <c r="V7" s="141">
        <v>0</v>
      </c>
      <c r="W7" s="141">
        <v>0</v>
      </c>
      <c r="X7" s="141">
        <v>0</v>
      </c>
      <c r="Y7" s="145">
        <v>0</v>
      </c>
      <c r="Z7" s="298"/>
      <c r="AA7" s="443">
        <v>63.37</v>
      </c>
      <c r="AB7" s="444">
        <v>0</v>
      </c>
      <c r="AC7" s="164">
        <v>66.02</v>
      </c>
      <c r="AD7" s="416">
        <v>67.92</v>
      </c>
      <c r="AE7" s="416">
        <v>0</v>
      </c>
      <c r="AF7" s="183">
        <v>60.7</v>
      </c>
      <c r="AG7" s="189">
        <v>72.31</v>
      </c>
      <c r="AI7" s="176" t="s">
        <v>768</v>
      </c>
      <c r="AJ7" s="176">
        <v>0</v>
      </c>
      <c r="AK7" s="176">
        <v>0</v>
      </c>
      <c r="AL7" s="176">
        <v>0</v>
      </c>
      <c r="AM7" s="176">
        <v>0</v>
      </c>
      <c r="AO7" s="441"/>
      <c r="AP7" s="164">
        <v>67.349999999999994</v>
      </c>
      <c r="AQ7" s="416">
        <v>69.25</v>
      </c>
      <c r="AR7" s="183">
        <v>62.03</v>
      </c>
      <c r="AS7" s="189">
        <v>73.64</v>
      </c>
      <c r="AU7" s="176" t="s">
        <v>768</v>
      </c>
      <c r="AV7" s="176">
        <v>0</v>
      </c>
      <c r="AW7" s="176">
        <v>0</v>
      </c>
      <c r="AX7" s="176">
        <v>0</v>
      </c>
      <c r="AY7" s="176">
        <v>0</v>
      </c>
    </row>
    <row r="8" spans="1:51" s="29" customFormat="1" ht="17.25" x14ac:dyDescent="0.25">
      <c r="A8"/>
      <c r="B8" s="140" t="s">
        <v>600</v>
      </c>
      <c r="C8" s="417">
        <v>-2</v>
      </c>
      <c r="D8" s="190">
        <v>35.99</v>
      </c>
      <c r="E8" s="414">
        <v>37.07</v>
      </c>
      <c r="F8" s="442">
        <v>32.21</v>
      </c>
      <c r="G8" s="189">
        <v>35.99</v>
      </c>
      <c r="H8" s="270"/>
      <c r="I8" s="141" t="s">
        <v>768</v>
      </c>
      <c r="J8" s="141">
        <v>0</v>
      </c>
      <c r="K8" s="141">
        <v>0</v>
      </c>
      <c r="L8" s="141">
        <v>0</v>
      </c>
      <c r="M8" s="141">
        <v>0</v>
      </c>
      <c r="N8" s="271"/>
      <c r="O8" s="445"/>
      <c r="P8" s="190">
        <v>37.32</v>
      </c>
      <c r="Q8" s="414">
        <v>38.4</v>
      </c>
      <c r="R8" s="183">
        <v>33.54</v>
      </c>
      <c r="S8" s="189">
        <v>37.32</v>
      </c>
      <c r="T8" s="271"/>
      <c r="U8" s="141" t="s">
        <v>768</v>
      </c>
      <c r="V8" s="141">
        <v>0</v>
      </c>
      <c r="W8" s="141">
        <v>0</v>
      </c>
      <c r="X8" s="141">
        <v>0</v>
      </c>
      <c r="Y8" s="145">
        <v>0</v>
      </c>
      <c r="Z8" s="446"/>
      <c r="AA8" s="443">
        <v>35.99</v>
      </c>
      <c r="AB8" s="444">
        <v>0</v>
      </c>
      <c r="AC8" s="164">
        <v>38.64</v>
      </c>
      <c r="AD8" s="416">
        <v>39.72</v>
      </c>
      <c r="AE8" s="416">
        <v>0</v>
      </c>
      <c r="AF8" s="183">
        <v>41.15</v>
      </c>
      <c r="AG8" s="189">
        <v>44.93</v>
      </c>
      <c r="AH8" s="271"/>
      <c r="AI8" s="176" t="s">
        <v>768</v>
      </c>
      <c r="AJ8" s="176">
        <v>0</v>
      </c>
      <c r="AK8" s="176">
        <v>0</v>
      </c>
      <c r="AL8" s="176">
        <v>0</v>
      </c>
      <c r="AM8" s="176">
        <v>0</v>
      </c>
      <c r="AN8" s="271"/>
      <c r="AO8" s="445"/>
      <c r="AP8" s="164">
        <v>39.97</v>
      </c>
      <c r="AQ8" s="416">
        <v>41.05</v>
      </c>
      <c r="AR8" s="183">
        <v>42.48</v>
      </c>
      <c r="AS8" s="189">
        <v>46.26</v>
      </c>
      <c r="AU8" s="176" t="s">
        <v>768</v>
      </c>
      <c r="AV8" s="176">
        <v>0</v>
      </c>
      <c r="AW8" s="176">
        <v>0</v>
      </c>
      <c r="AX8" s="176">
        <v>0</v>
      </c>
      <c r="AY8" s="176">
        <v>0</v>
      </c>
    </row>
    <row r="9" spans="1:51" s="29" customFormat="1" ht="17.25" x14ac:dyDescent="0.25">
      <c r="A9"/>
      <c r="B9" s="140" t="s">
        <v>601</v>
      </c>
      <c r="C9" s="417">
        <v>-2</v>
      </c>
      <c r="D9" s="190">
        <v>29.19</v>
      </c>
      <c r="E9" s="414">
        <v>30.07</v>
      </c>
      <c r="F9" s="442">
        <v>23.92</v>
      </c>
      <c r="G9" s="189">
        <v>29.19</v>
      </c>
      <c r="I9" s="141" t="s">
        <v>768</v>
      </c>
      <c r="J9" s="141">
        <v>0</v>
      </c>
      <c r="K9" s="141">
        <v>0</v>
      </c>
      <c r="L9" s="141">
        <v>0</v>
      </c>
      <c r="M9" s="141">
        <v>0</v>
      </c>
      <c r="O9" s="441"/>
      <c r="P9" s="190">
        <v>30.52</v>
      </c>
      <c r="Q9" s="414">
        <v>31.4</v>
      </c>
      <c r="R9" s="183">
        <v>25.25</v>
      </c>
      <c r="S9" s="189">
        <v>30.52</v>
      </c>
      <c r="U9" s="141" t="s">
        <v>768</v>
      </c>
      <c r="V9" s="141">
        <v>0</v>
      </c>
      <c r="W9" s="141">
        <v>0</v>
      </c>
      <c r="X9" s="141">
        <v>0</v>
      </c>
      <c r="Y9" s="145">
        <v>0</v>
      </c>
      <c r="Z9" s="298"/>
      <c r="AA9" s="443">
        <v>29.19</v>
      </c>
      <c r="AB9" s="444">
        <v>0</v>
      </c>
      <c r="AC9" s="164">
        <v>31.84</v>
      </c>
      <c r="AD9" s="416">
        <v>32.72</v>
      </c>
      <c r="AE9" s="416">
        <v>0</v>
      </c>
      <c r="AF9" s="183">
        <v>32.86</v>
      </c>
      <c r="AG9" s="189">
        <v>38.130000000000003</v>
      </c>
      <c r="AI9" s="176" t="s">
        <v>768</v>
      </c>
      <c r="AJ9" s="176">
        <v>0</v>
      </c>
      <c r="AK9" s="176">
        <v>0</v>
      </c>
      <c r="AL9" s="176">
        <v>0</v>
      </c>
      <c r="AM9" s="176">
        <v>0</v>
      </c>
      <c r="AO9" s="441"/>
      <c r="AP9" s="164">
        <v>33.17</v>
      </c>
      <c r="AQ9" s="416">
        <v>34.049999999999997</v>
      </c>
      <c r="AR9" s="183">
        <v>34.19</v>
      </c>
      <c r="AS9" s="189">
        <v>39.46</v>
      </c>
      <c r="AU9" s="176" t="s">
        <v>768</v>
      </c>
      <c r="AV9" s="176">
        <v>0</v>
      </c>
      <c r="AW9" s="176">
        <v>0</v>
      </c>
      <c r="AX9" s="176">
        <v>0</v>
      </c>
      <c r="AY9" s="176">
        <v>0</v>
      </c>
    </row>
    <row r="10" spans="1:51" s="29" customFormat="1" ht="17.25" x14ac:dyDescent="0.25">
      <c r="A10"/>
      <c r="B10" s="140" t="s">
        <v>602</v>
      </c>
      <c r="C10" s="417">
        <v>-2</v>
      </c>
      <c r="D10" s="190">
        <v>29.04</v>
      </c>
      <c r="E10" s="414">
        <v>29.91</v>
      </c>
      <c r="F10" s="442">
        <v>22.69</v>
      </c>
      <c r="G10" s="189">
        <v>29.04</v>
      </c>
      <c r="I10" s="141" t="s">
        <v>768</v>
      </c>
      <c r="J10" s="141">
        <v>0</v>
      </c>
      <c r="K10" s="141">
        <v>0</v>
      </c>
      <c r="L10" s="141">
        <v>0</v>
      </c>
      <c r="M10" s="141">
        <v>0</v>
      </c>
      <c r="O10" s="441"/>
      <c r="P10" s="190">
        <v>30.37</v>
      </c>
      <c r="Q10" s="414">
        <v>31.24</v>
      </c>
      <c r="R10" s="183">
        <v>24.02</v>
      </c>
      <c r="S10" s="189">
        <v>30.37</v>
      </c>
      <c r="U10" s="141" t="s">
        <v>768</v>
      </c>
      <c r="V10" s="141">
        <v>0</v>
      </c>
      <c r="W10" s="141">
        <v>0</v>
      </c>
      <c r="X10" s="141">
        <v>0</v>
      </c>
      <c r="Y10" s="145">
        <v>0</v>
      </c>
      <c r="Z10" s="298"/>
      <c r="AA10" s="443">
        <v>29.04</v>
      </c>
      <c r="AB10" s="444">
        <v>0</v>
      </c>
      <c r="AC10" s="164">
        <v>31.69</v>
      </c>
      <c r="AD10" s="416">
        <v>32.56</v>
      </c>
      <c r="AE10" s="416">
        <v>0</v>
      </c>
      <c r="AF10" s="183">
        <v>31.63</v>
      </c>
      <c r="AG10" s="189">
        <v>37.979999999999997</v>
      </c>
      <c r="AI10" s="176" t="s">
        <v>768</v>
      </c>
      <c r="AJ10" s="176">
        <v>0</v>
      </c>
      <c r="AK10" s="176">
        <v>0</v>
      </c>
      <c r="AL10" s="176">
        <v>0</v>
      </c>
      <c r="AM10" s="176">
        <v>0</v>
      </c>
      <c r="AO10" s="441"/>
      <c r="AP10" s="164">
        <v>33.020000000000003</v>
      </c>
      <c r="AQ10" s="416">
        <v>33.89</v>
      </c>
      <c r="AR10" s="183">
        <v>32.96</v>
      </c>
      <c r="AS10" s="189">
        <v>39.31</v>
      </c>
      <c r="AU10" s="176" t="s">
        <v>768</v>
      </c>
      <c r="AV10" s="176">
        <v>0</v>
      </c>
      <c r="AW10" s="176">
        <v>0</v>
      </c>
      <c r="AX10" s="176">
        <v>0</v>
      </c>
      <c r="AY10" s="176">
        <v>0</v>
      </c>
    </row>
    <row r="11" spans="1:51" s="29" customFormat="1" ht="17.25" x14ac:dyDescent="0.25">
      <c r="A11"/>
      <c r="B11" s="140" t="s">
        <v>603</v>
      </c>
      <c r="C11" s="417">
        <v>-2</v>
      </c>
      <c r="D11" s="190">
        <v>27.38</v>
      </c>
      <c r="E11" s="414">
        <v>28.2</v>
      </c>
      <c r="F11" s="141">
        <v>0</v>
      </c>
      <c r="G11" s="141">
        <v>0</v>
      </c>
      <c r="I11" s="141" t="s">
        <v>768</v>
      </c>
      <c r="J11" s="141">
        <v>0</v>
      </c>
      <c r="K11" s="141">
        <v>0</v>
      </c>
      <c r="L11" s="141">
        <v>0</v>
      </c>
      <c r="M11" s="141">
        <v>0</v>
      </c>
      <c r="O11" s="441"/>
      <c r="P11" s="190">
        <v>28.71</v>
      </c>
      <c r="Q11" s="414">
        <v>29.53</v>
      </c>
      <c r="R11" s="273">
        <v>0</v>
      </c>
      <c r="S11" s="141">
        <v>0</v>
      </c>
      <c r="U11" s="141" t="s">
        <v>768</v>
      </c>
      <c r="V11" s="141">
        <v>0</v>
      </c>
      <c r="W11" s="141">
        <v>0</v>
      </c>
      <c r="X11" s="141">
        <v>0</v>
      </c>
      <c r="Y11" s="145">
        <v>0</v>
      </c>
      <c r="Z11" s="298"/>
      <c r="AA11" s="443">
        <v>27.38</v>
      </c>
      <c r="AB11" s="444">
        <v>0</v>
      </c>
      <c r="AC11" s="164">
        <v>30.03</v>
      </c>
      <c r="AD11" s="416">
        <v>30.85</v>
      </c>
      <c r="AE11" s="416">
        <v>0</v>
      </c>
      <c r="AF11" s="176">
        <v>0</v>
      </c>
      <c r="AG11" s="176">
        <v>0</v>
      </c>
      <c r="AI11" s="176" t="s">
        <v>768</v>
      </c>
      <c r="AJ11" s="176">
        <v>0</v>
      </c>
      <c r="AK11" s="176">
        <v>0</v>
      </c>
      <c r="AL11" s="176">
        <v>0</v>
      </c>
      <c r="AM11" s="176">
        <v>0</v>
      </c>
      <c r="AO11" s="441"/>
      <c r="AP11" s="164">
        <v>31.36</v>
      </c>
      <c r="AQ11" s="416">
        <v>32.18</v>
      </c>
      <c r="AR11" s="176">
        <v>0</v>
      </c>
      <c r="AS11" s="176">
        <v>0</v>
      </c>
      <c r="AU11" s="176" t="s">
        <v>768</v>
      </c>
      <c r="AV11" s="176">
        <v>0</v>
      </c>
      <c r="AW11" s="176">
        <v>0</v>
      </c>
      <c r="AX11" s="176">
        <v>0</v>
      </c>
      <c r="AY11" s="176">
        <v>0</v>
      </c>
    </row>
    <row r="12" spans="1:51" s="29" customFormat="1" ht="17.25" x14ac:dyDescent="0.25">
      <c r="A12"/>
      <c r="B12" s="140" t="s">
        <v>604</v>
      </c>
      <c r="C12" s="417">
        <v>-2</v>
      </c>
      <c r="D12" s="190">
        <v>25.81</v>
      </c>
      <c r="E12" s="414">
        <v>26.59</v>
      </c>
      <c r="F12" s="141">
        <v>0</v>
      </c>
      <c r="G12" s="141">
        <v>0</v>
      </c>
      <c r="I12" s="141" t="s">
        <v>768</v>
      </c>
      <c r="J12" s="141">
        <v>0</v>
      </c>
      <c r="K12" s="141">
        <v>0</v>
      </c>
      <c r="L12" s="141">
        <v>0</v>
      </c>
      <c r="M12" s="141">
        <v>0</v>
      </c>
      <c r="O12" s="441"/>
      <c r="P12" s="190">
        <v>27.14</v>
      </c>
      <c r="Q12" s="414">
        <v>27.92</v>
      </c>
      <c r="R12" s="273">
        <v>0</v>
      </c>
      <c r="S12" s="141">
        <v>0</v>
      </c>
      <c r="U12" s="141" t="s">
        <v>768</v>
      </c>
      <c r="V12" s="141">
        <v>0</v>
      </c>
      <c r="W12" s="141">
        <v>0</v>
      </c>
      <c r="X12" s="141">
        <v>0</v>
      </c>
      <c r="Y12" s="145">
        <v>0</v>
      </c>
      <c r="Z12" s="298"/>
      <c r="AA12" s="443">
        <v>25.81</v>
      </c>
      <c r="AB12" s="444">
        <v>0</v>
      </c>
      <c r="AC12" s="164">
        <v>28.46</v>
      </c>
      <c r="AD12" s="416">
        <v>29.24</v>
      </c>
      <c r="AE12" s="416">
        <v>0</v>
      </c>
      <c r="AF12" s="176">
        <v>0</v>
      </c>
      <c r="AG12" s="176">
        <v>0</v>
      </c>
      <c r="AI12" s="176" t="s">
        <v>768</v>
      </c>
      <c r="AJ12" s="176">
        <v>0</v>
      </c>
      <c r="AK12" s="176">
        <v>0</v>
      </c>
      <c r="AL12" s="176">
        <v>0</v>
      </c>
      <c r="AM12" s="176">
        <v>0</v>
      </c>
      <c r="AO12" s="441"/>
      <c r="AP12" s="164">
        <v>29.79</v>
      </c>
      <c r="AQ12" s="416">
        <v>30.57</v>
      </c>
      <c r="AR12" s="176">
        <v>0</v>
      </c>
      <c r="AS12" s="176">
        <v>0</v>
      </c>
      <c r="AU12" s="176" t="s">
        <v>768</v>
      </c>
      <c r="AV12" s="176">
        <v>0</v>
      </c>
      <c r="AW12" s="176">
        <v>0</v>
      </c>
      <c r="AX12" s="176">
        <v>0</v>
      </c>
      <c r="AY12" s="176">
        <v>0</v>
      </c>
    </row>
    <row r="13" spans="1:51" s="29" customFormat="1" ht="17.25" x14ac:dyDescent="0.25">
      <c r="A13"/>
      <c r="B13" s="140" t="s">
        <v>605</v>
      </c>
      <c r="C13" s="417">
        <v>-2</v>
      </c>
      <c r="D13" s="190">
        <v>24.16</v>
      </c>
      <c r="E13" s="414">
        <v>24.89</v>
      </c>
      <c r="F13" s="141">
        <v>0</v>
      </c>
      <c r="G13" s="141">
        <v>0</v>
      </c>
      <c r="I13" s="141" t="s">
        <v>768</v>
      </c>
      <c r="J13" s="141">
        <v>0</v>
      </c>
      <c r="K13" s="141">
        <v>0</v>
      </c>
      <c r="L13" s="141">
        <v>0</v>
      </c>
      <c r="M13" s="141">
        <v>0</v>
      </c>
      <c r="O13" s="441"/>
      <c r="P13" s="190">
        <v>25.49</v>
      </c>
      <c r="Q13" s="414">
        <v>26.22</v>
      </c>
      <c r="R13" s="273">
        <v>0</v>
      </c>
      <c r="S13" s="141">
        <v>0</v>
      </c>
      <c r="U13" s="141" t="s">
        <v>768</v>
      </c>
      <c r="V13" s="141">
        <v>0</v>
      </c>
      <c r="W13" s="141">
        <v>0</v>
      </c>
      <c r="X13" s="141">
        <v>0</v>
      </c>
      <c r="Y13" s="145">
        <v>0</v>
      </c>
      <c r="Z13" s="298"/>
      <c r="AA13" s="443">
        <v>24.16</v>
      </c>
      <c r="AB13" s="444">
        <v>0</v>
      </c>
      <c r="AC13" s="164">
        <v>26.81</v>
      </c>
      <c r="AD13" s="416">
        <v>27.54</v>
      </c>
      <c r="AE13" s="416">
        <v>0</v>
      </c>
      <c r="AF13" s="176">
        <v>0</v>
      </c>
      <c r="AG13" s="176">
        <v>0</v>
      </c>
      <c r="AI13" s="176" t="s">
        <v>768</v>
      </c>
      <c r="AJ13" s="176">
        <v>0</v>
      </c>
      <c r="AK13" s="176">
        <v>0</v>
      </c>
      <c r="AL13" s="176">
        <v>0</v>
      </c>
      <c r="AM13" s="176">
        <v>0</v>
      </c>
      <c r="AO13" s="441"/>
      <c r="AP13" s="164">
        <v>28.14</v>
      </c>
      <c r="AQ13" s="416">
        <v>28.87</v>
      </c>
      <c r="AR13" s="176">
        <v>0</v>
      </c>
      <c r="AS13" s="176">
        <v>0</v>
      </c>
      <c r="AU13" s="176" t="s">
        <v>768</v>
      </c>
      <c r="AV13" s="176">
        <v>0</v>
      </c>
      <c r="AW13" s="176">
        <v>0</v>
      </c>
      <c r="AX13" s="176">
        <v>0</v>
      </c>
      <c r="AY13" s="176">
        <v>0</v>
      </c>
    </row>
    <row r="14" spans="1:51" s="29" customFormat="1" ht="17.25" x14ac:dyDescent="0.25">
      <c r="A14"/>
      <c r="B14" s="140" t="s">
        <v>606</v>
      </c>
      <c r="C14" s="417">
        <v>-2</v>
      </c>
      <c r="D14" s="141">
        <v>0</v>
      </c>
      <c r="E14" s="141">
        <v>0</v>
      </c>
      <c r="F14" s="141">
        <v>0</v>
      </c>
      <c r="G14" s="141">
        <v>0</v>
      </c>
      <c r="H14" s="30"/>
      <c r="I14" s="141" t="s">
        <v>768</v>
      </c>
      <c r="J14" s="141">
        <v>0</v>
      </c>
      <c r="K14" s="141">
        <v>0</v>
      </c>
      <c r="L14" s="141">
        <v>0</v>
      </c>
      <c r="M14" s="141">
        <v>0</v>
      </c>
      <c r="O14" s="441"/>
      <c r="P14" s="273">
        <v>0</v>
      </c>
      <c r="Q14" s="273">
        <v>0</v>
      </c>
      <c r="R14" s="273">
        <v>0</v>
      </c>
      <c r="S14" s="141">
        <v>0</v>
      </c>
      <c r="U14" s="141" t="s">
        <v>768</v>
      </c>
      <c r="V14" s="141">
        <v>0</v>
      </c>
      <c r="W14" s="141">
        <v>0</v>
      </c>
      <c r="X14" s="141">
        <v>0</v>
      </c>
      <c r="Y14" s="145">
        <v>0</v>
      </c>
      <c r="Z14" s="298"/>
      <c r="AA14" s="443">
        <v>21.99</v>
      </c>
      <c r="AB14" s="444">
        <v>0</v>
      </c>
      <c r="AC14" s="164">
        <v>24.64</v>
      </c>
      <c r="AD14" s="416">
        <v>25.38</v>
      </c>
      <c r="AE14" s="416">
        <v>0</v>
      </c>
      <c r="AF14" s="176">
        <v>0</v>
      </c>
      <c r="AG14" s="176">
        <v>0</v>
      </c>
      <c r="AI14" s="176" t="s">
        <v>768</v>
      </c>
      <c r="AJ14" s="176">
        <v>0</v>
      </c>
      <c r="AK14" s="176">
        <v>0</v>
      </c>
      <c r="AL14" s="176">
        <v>0</v>
      </c>
      <c r="AM14" s="176">
        <v>0</v>
      </c>
      <c r="AO14" s="441"/>
      <c r="AP14" s="164">
        <v>25.97</v>
      </c>
      <c r="AQ14" s="416">
        <v>26.71</v>
      </c>
      <c r="AR14" s="176">
        <v>0</v>
      </c>
      <c r="AS14" s="176">
        <v>0</v>
      </c>
      <c r="AU14" s="176" t="s">
        <v>768</v>
      </c>
      <c r="AV14" s="176">
        <v>0</v>
      </c>
      <c r="AW14" s="176">
        <v>0</v>
      </c>
      <c r="AX14" s="176">
        <v>0</v>
      </c>
      <c r="AY14" s="176">
        <v>0</v>
      </c>
    </row>
    <row r="15" spans="1:51" s="29" customFormat="1" ht="17.25" x14ac:dyDescent="0.25">
      <c r="A15"/>
      <c r="B15" s="140" t="s">
        <v>1121</v>
      </c>
      <c r="C15" s="417">
        <v>-2</v>
      </c>
      <c r="D15" s="141">
        <v>0</v>
      </c>
      <c r="E15" s="141">
        <v>0</v>
      </c>
      <c r="F15" s="141">
        <v>0</v>
      </c>
      <c r="G15" s="141">
        <v>0</v>
      </c>
      <c r="H15" s="30"/>
      <c r="I15" s="141" t="s">
        <v>768</v>
      </c>
      <c r="J15" s="141">
        <v>0</v>
      </c>
      <c r="K15" s="141">
        <v>0</v>
      </c>
      <c r="L15" s="141">
        <v>0</v>
      </c>
      <c r="M15" s="141">
        <v>0</v>
      </c>
      <c r="O15" s="417"/>
      <c r="P15" s="273">
        <v>0</v>
      </c>
      <c r="Q15" s="273">
        <v>0</v>
      </c>
      <c r="R15" s="273">
        <v>0</v>
      </c>
      <c r="S15" s="141">
        <v>0</v>
      </c>
      <c r="U15" s="141" t="s">
        <v>768</v>
      </c>
      <c r="V15" s="141">
        <v>0</v>
      </c>
      <c r="W15" s="141">
        <v>0</v>
      </c>
      <c r="X15" s="141">
        <v>0</v>
      </c>
      <c r="Y15" s="145">
        <v>0</v>
      </c>
      <c r="Z15" s="148"/>
      <c r="AA15" s="141">
        <v>0</v>
      </c>
      <c r="AB15" s="418">
        <v>0</v>
      </c>
      <c r="AC15" s="176">
        <v>0</v>
      </c>
      <c r="AD15" s="416">
        <v>25.13</v>
      </c>
      <c r="AE15" s="447">
        <v>0.01</v>
      </c>
      <c r="AF15" s="176">
        <v>0</v>
      </c>
      <c r="AG15" s="176">
        <v>0</v>
      </c>
      <c r="AI15" s="176" t="s">
        <v>768</v>
      </c>
      <c r="AJ15" s="176">
        <v>0</v>
      </c>
      <c r="AK15" s="176">
        <v>0</v>
      </c>
      <c r="AL15" s="176">
        <v>0</v>
      </c>
      <c r="AM15" s="176">
        <v>0</v>
      </c>
      <c r="AO15" s="417"/>
      <c r="AP15" s="191">
        <v>0</v>
      </c>
      <c r="AQ15" s="416">
        <v>26.46</v>
      </c>
      <c r="AR15" s="176">
        <v>0</v>
      </c>
      <c r="AS15" s="176">
        <v>0</v>
      </c>
      <c r="AU15" s="176" t="s">
        <v>768</v>
      </c>
      <c r="AV15" s="176">
        <v>0</v>
      </c>
      <c r="AW15" s="176">
        <v>0</v>
      </c>
      <c r="AX15" s="176">
        <v>0</v>
      </c>
      <c r="AY15" s="176">
        <v>0</v>
      </c>
    </row>
    <row r="16" spans="1:51" s="29" customFormat="1" ht="17.25" x14ac:dyDescent="0.25">
      <c r="A16"/>
      <c r="B16" s="140" t="s">
        <v>1122</v>
      </c>
      <c r="C16" s="417">
        <v>-2</v>
      </c>
      <c r="D16" s="141">
        <v>0</v>
      </c>
      <c r="E16" s="141">
        <v>0</v>
      </c>
      <c r="F16" s="141">
        <v>0</v>
      </c>
      <c r="G16" s="141">
        <v>0</v>
      </c>
      <c r="H16" s="30"/>
      <c r="I16" s="141" t="s">
        <v>768</v>
      </c>
      <c r="J16" s="141">
        <v>0</v>
      </c>
      <c r="K16" s="141">
        <v>0</v>
      </c>
      <c r="L16" s="141">
        <v>0</v>
      </c>
      <c r="M16" s="141">
        <v>0</v>
      </c>
      <c r="O16" s="417"/>
      <c r="P16" s="273">
        <v>0</v>
      </c>
      <c r="Q16" s="273">
        <v>0</v>
      </c>
      <c r="R16" s="273">
        <v>0</v>
      </c>
      <c r="S16" s="141">
        <v>0</v>
      </c>
      <c r="U16" s="141" t="s">
        <v>768</v>
      </c>
      <c r="V16" s="141">
        <v>0</v>
      </c>
      <c r="W16" s="141">
        <v>0</v>
      </c>
      <c r="X16" s="141">
        <v>0</v>
      </c>
      <c r="Y16" s="145">
        <v>0</v>
      </c>
      <c r="Z16" s="148"/>
      <c r="AA16" s="176">
        <v>0</v>
      </c>
      <c r="AB16" s="418">
        <v>0</v>
      </c>
      <c r="AC16" s="176">
        <v>0</v>
      </c>
      <c r="AD16" s="176">
        <v>0</v>
      </c>
      <c r="AE16" s="176">
        <v>0</v>
      </c>
      <c r="AF16" s="176">
        <v>0</v>
      </c>
      <c r="AG16" s="176">
        <v>0</v>
      </c>
      <c r="AI16" s="176" t="s">
        <v>768</v>
      </c>
      <c r="AJ16" s="176">
        <v>0</v>
      </c>
      <c r="AK16" s="176">
        <v>0</v>
      </c>
      <c r="AL16" s="176">
        <v>0</v>
      </c>
      <c r="AM16" s="176">
        <v>0</v>
      </c>
      <c r="AO16" s="417"/>
      <c r="AP16" s="176">
        <v>0</v>
      </c>
      <c r="AQ16" s="176">
        <v>0</v>
      </c>
      <c r="AR16" s="176">
        <v>0</v>
      </c>
      <c r="AS16" s="176">
        <v>0</v>
      </c>
      <c r="AU16" s="176" t="s">
        <v>768</v>
      </c>
      <c r="AV16" s="176">
        <v>0</v>
      </c>
      <c r="AW16" s="176">
        <v>0</v>
      </c>
      <c r="AX16" s="176">
        <v>0</v>
      </c>
      <c r="AY16" s="176">
        <v>0</v>
      </c>
    </row>
    <row r="17" spans="1:51" s="29" customFormat="1" ht="17.25" x14ac:dyDescent="0.25">
      <c r="A17"/>
      <c r="B17" s="140" t="s">
        <v>1123</v>
      </c>
      <c r="C17" s="417">
        <v>-2</v>
      </c>
      <c r="D17" s="141">
        <v>0</v>
      </c>
      <c r="E17" s="141">
        <v>0</v>
      </c>
      <c r="F17" s="141">
        <v>0</v>
      </c>
      <c r="G17" s="141">
        <v>0</v>
      </c>
      <c r="H17" s="30"/>
      <c r="I17" s="141" t="s">
        <v>768</v>
      </c>
      <c r="J17" s="141">
        <v>0</v>
      </c>
      <c r="K17" s="141">
        <v>0</v>
      </c>
      <c r="L17" s="141">
        <v>0</v>
      </c>
      <c r="M17" s="141">
        <v>0</v>
      </c>
      <c r="O17" s="417"/>
      <c r="P17" s="273">
        <v>0</v>
      </c>
      <c r="Q17" s="273">
        <v>0</v>
      </c>
      <c r="R17" s="273">
        <v>0</v>
      </c>
      <c r="S17" s="141">
        <v>0</v>
      </c>
      <c r="U17" s="141" t="s">
        <v>768</v>
      </c>
      <c r="V17" s="141">
        <v>0</v>
      </c>
      <c r="W17" s="141">
        <v>0</v>
      </c>
      <c r="X17" s="141">
        <v>0</v>
      </c>
      <c r="Y17" s="145">
        <v>0</v>
      </c>
      <c r="Z17" s="148"/>
      <c r="AA17" s="176">
        <v>0</v>
      </c>
      <c r="AB17" s="418">
        <v>0</v>
      </c>
      <c r="AC17" s="176">
        <v>0</v>
      </c>
      <c r="AD17" s="176">
        <v>0</v>
      </c>
      <c r="AE17" s="176">
        <v>0</v>
      </c>
      <c r="AF17" s="176">
        <v>0</v>
      </c>
      <c r="AG17" s="176">
        <v>0</v>
      </c>
      <c r="AI17" s="176" t="s">
        <v>768</v>
      </c>
      <c r="AJ17" s="176">
        <v>0</v>
      </c>
      <c r="AK17" s="176">
        <v>0</v>
      </c>
      <c r="AL17" s="176">
        <v>0</v>
      </c>
      <c r="AM17" s="176">
        <v>0</v>
      </c>
      <c r="AO17" s="417"/>
      <c r="AP17" s="176">
        <v>0</v>
      </c>
      <c r="AQ17" s="176">
        <v>0</v>
      </c>
      <c r="AR17" s="176">
        <v>0</v>
      </c>
      <c r="AS17" s="176">
        <v>0</v>
      </c>
      <c r="AU17" s="176" t="s">
        <v>768</v>
      </c>
      <c r="AV17" s="176">
        <v>0</v>
      </c>
      <c r="AW17" s="176">
        <v>0</v>
      </c>
      <c r="AX17" s="176">
        <v>0</v>
      </c>
      <c r="AY17" s="176">
        <v>0</v>
      </c>
    </row>
    <row r="18" spans="1:51" s="29" customFormat="1" ht="17.25" x14ac:dyDescent="0.25">
      <c r="A18"/>
      <c r="B18" s="140" t="s">
        <v>1124</v>
      </c>
      <c r="C18" s="417">
        <v>-2</v>
      </c>
      <c r="D18" s="141">
        <v>0</v>
      </c>
      <c r="E18" s="141">
        <v>0</v>
      </c>
      <c r="F18" s="141">
        <v>0</v>
      </c>
      <c r="G18" s="141">
        <v>0</v>
      </c>
      <c r="H18" s="30"/>
      <c r="I18" s="141" t="s">
        <v>768</v>
      </c>
      <c r="J18" s="141">
        <v>0</v>
      </c>
      <c r="K18" s="141">
        <v>0</v>
      </c>
      <c r="L18" s="141">
        <v>0</v>
      </c>
      <c r="M18" s="141">
        <v>0</v>
      </c>
      <c r="O18" s="417"/>
      <c r="P18" s="273">
        <v>0</v>
      </c>
      <c r="Q18" s="273">
        <v>0</v>
      </c>
      <c r="R18" s="273">
        <v>0</v>
      </c>
      <c r="S18" s="141">
        <v>0</v>
      </c>
      <c r="U18" s="141" t="s">
        <v>768</v>
      </c>
      <c r="V18" s="141">
        <v>0</v>
      </c>
      <c r="W18" s="141">
        <v>0</v>
      </c>
      <c r="X18" s="141">
        <v>0</v>
      </c>
      <c r="Y18" s="145">
        <v>0</v>
      </c>
      <c r="Z18" s="148"/>
      <c r="AA18" s="176">
        <v>0</v>
      </c>
      <c r="AB18" s="418">
        <v>0</v>
      </c>
      <c r="AC18" s="176">
        <v>0</v>
      </c>
      <c r="AD18" s="176">
        <v>0</v>
      </c>
      <c r="AE18" s="176">
        <v>0</v>
      </c>
      <c r="AF18" s="176">
        <v>0</v>
      </c>
      <c r="AG18" s="176">
        <v>0</v>
      </c>
      <c r="AI18" s="176" t="s">
        <v>768</v>
      </c>
      <c r="AJ18" s="176">
        <v>0</v>
      </c>
      <c r="AK18" s="176">
        <v>0</v>
      </c>
      <c r="AL18" s="176">
        <v>0</v>
      </c>
      <c r="AM18" s="176">
        <v>0</v>
      </c>
      <c r="AO18" s="417"/>
      <c r="AP18" s="176">
        <v>0</v>
      </c>
      <c r="AQ18" s="176">
        <v>0</v>
      </c>
      <c r="AR18" s="176">
        <v>0</v>
      </c>
      <c r="AS18" s="176">
        <v>0</v>
      </c>
      <c r="AU18" s="176" t="s">
        <v>768</v>
      </c>
      <c r="AV18" s="176">
        <v>0</v>
      </c>
      <c r="AW18" s="176">
        <v>0</v>
      </c>
      <c r="AX18" s="176">
        <v>0</v>
      </c>
      <c r="AY18" s="176">
        <v>0</v>
      </c>
    </row>
    <row r="19" spans="1:51" s="29" customFormat="1" ht="17.25" x14ac:dyDescent="0.25">
      <c r="A19"/>
      <c r="B19" s="140" t="s">
        <v>1125</v>
      </c>
      <c r="C19" s="417">
        <v>-2</v>
      </c>
      <c r="D19" s="141">
        <v>0</v>
      </c>
      <c r="E19" s="141">
        <v>0</v>
      </c>
      <c r="F19" s="141">
        <v>0</v>
      </c>
      <c r="G19" s="141">
        <v>0</v>
      </c>
      <c r="H19" s="30"/>
      <c r="I19" s="141" t="s">
        <v>768</v>
      </c>
      <c r="J19" s="141">
        <v>0</v>
      </c>
      <c r="K19" s="141">
        <v>0</v>
      </c>
      <c r="L19" s="141">
        <v>0</v>
      </c>
      <c r="M19" s="141">
        <v>0</v>
      </c>
      <c r="O19" s="417"/>
      <c r="P19" s="273">
        <v>0</v>
      </c>
      <c r="Q19" s="273">
        <v>0</v>
      </c>
      <c r="R19" s="273">
        <v>0</v>
      </c>
      <c r="S19" s="141">
        <v>0</v>
      </c>
      <c r="U19" s="141" t="s">
        <v>768</v>
      </c>
      <c r="V19" s="141">
        <v>0</v>
      </c>
      <c r="W19" s="141">
        <v>0</v>
      </c>
      <c r="X19" s="141">
        <v>0</v>
      </c>
      <c r="Y19" s="145">
        <v>0</v>
      </c>
      <c r="Z19" s="148"/>
      <c r="AA19" s="176">
        <v>0</v>
      </c>
      <c r="AB19" s="418">
        <v>0</v>
      </c>
      <c r="AC19" s="176">
        <v>0</v>
      </c>
      <c r="AD19" s="176">
        <v>0</v>
      </c>
      <c r="AE19" s="176">
        <v>0</v>
      </c>
      <c r="AF19" s="176">
        <v>0</v>
      </c>
      <c r="AG19" s="176">
        <v>0</v>
      </c>
      <c r="AI19" s="176" t="s">
        <v>768</v>
      </c>
      <c r="AJ19" s="176">
        <v>0</v>
      </c>
      <c r="AK19" s="176">
        <v>0</v>
      </c>
      <c r="AL19" s="176">
        <v>0</v>
      </c>
      <c r="AM19" s="176">
        <v>0</v>
      </c>
      <c r="AO19" s="417"/>
      <c r="AP19" s="176">
        <v>0</v>
      </c>
      <c r="AQ19" s="176">
        <v>0</v>
      </c>
      <c r="AR19" s="176">
        <v>0</v>
      </c>
      <c r="AS19" s="176">
        <v>0</v>
      </c>
      <c r="AU19" s="176" t="s">
        <v>768</v>
      </c>
      <c r="AV19" s="176">
        <v>0</v>
      </c>
      <c r="AW19" s="176">
        <v>0</v>
      </c>
      <c r="AX19" s="176">
        <v>0</v>
      </c>
      <c r="AY19" s="176">
        <v>0</v>
      </c>
    </row>
    <row r="20" spans="1:51" s="29" customFormat="1" ht="17.25" x14ac:dyDescent="0.25">
      <c r="A20"/>
      <c r="B20" s="140" t="s">
        <v>1126</v>
      </c>
      <c r="C20" s="417">
        <v>-2</v>
      </c>
      <c r="D20" s="141">
        <v>0</v>
      </c>
      <c r="E20" s="141">
        <v>0</v>
      </c>
      <c r="F20" s="141">
        <v>0</v>
      </c>
      <c r="G20" s="141">
        <v>0</v>
      </c>
      <c r="H20" s="30"/>
      <c r="I20" s="141" t="s">
        <v>768</v>
      </c>
      <c r="J20" s="141">
        <v>0</v>
      </c>
      <c r="K20" s="141">
        <v>0</v>
      </c>
      <c r="L20" s="141">
        <v>0</v>
      </c>
      <c r="M20" s="141">
        <v>0</v>
      </c>
      <c r="O20" s="417"/>
      <c r="P20" s="273">
        <v>0</v>
      </c>
      <c r="Q20" s="273">
        <v>0</v>
      </c>
      <c r="R20" s="273">
        <v>0</v>
      </c>
      <c r="S20" s="141">
        <v>0</v>
      </c>
      <c r="U20" s="141" t="s">
        <v>768</v>
      </c>
      <c r="V20" s="141">
        <v>0</v>
      </c>
      <c r="W20" s="141">
        <v>0</v>
      </c>
      <c r="X20" s="141">
        <v>0</v>
      </c>
      <c r="Y20" s="145">
        <v>0</v>
      </c>
      <c r="Z20" s="148"/>
      <c r="AA20" s="176">
        <v>0</v>
      </c>
      <c r="AB20" s="418">
        <v>0</v>
      </c>
      <c r="AC20" s="176">
        <v>0</v>
      </c>
      <c r="AD20" s="176">
        <v>0</v>
      </c>
      <c r="AE20" s="176">
        <v>0</v>
      </c>
      <c r="AF20" s="176">
        <v>0</v>
      </c>
      <c r="AG20" s="176">
        <v>0</v>
      </c>
      <c r="AI20" s="176" t="s">
        <v>768</v>
      </c>
      <c r="AJ20" s="176">
        <v>0</v>
      </c>
      <c r="AK20" s="176">
        <v>0</v>
      </c>
      <c r="AL20" s="176">
        <v>0</v>
      </c>
      <c r="AM20" s="176">
        <v>0</v>
      </c>
      <c r="AO20" s="417"/>
      <c r="AP20" s="176">
        <v>0</v>
      </c>
      <c r="AQ20" s="176">
        <v>0</v>
      </c>
      <c r="AR20" s="176">
        <v>0</v>
      </c>
      <c r="AS20" s="176">
        <v>0</v>
      </c>
      <c r="AU20" s="176" t="s">
        <v>768</v>
      </c>
      <c r="AV20" s="176">
        <v>0</v>
      </c>
      <c r="AW20" s="176">
        <v>0</v>
      </c>
      <c r="AX20" s="176">
        <v>0</v>
      </c>
      <c r="AY20" s="176">
        <v>0</v>
      </c>
    </row>
    <row r="21" spans="1:51" s="31" customFormat="1" x14ac:dyDescent="0.25">
      <c r="D21" s="421"/>
      <c r="E21" s="421"/>
      <c r="F21" s="448"/>
      <c r="G21" s="448"/>
      <c r="J21" s="421"/>
      <c r="K21" s="421"/>
      <c r="L21" s="421"/>
      <c r="M21" s="421"/>
      <c r="P21" s="421"/>
      <c r="Q21" s="421"/>
      <c r="R21" s="421"/>
      <c r="S21" s="421"/>
      <c r="V21" s="421"/>
      <c r="W21" s="421"/>
      <c r="X21" s="421"/>
      <c r="Y21" s="421"/>
      <c r="Z21" s="300"/>
      <c r="AC21" s="421"/>
      <c r="AD21" s="421"/>
      <c r="AE21" s="421"/>
      <c r="AF21" s="421"/>
      <c r="AG21" s="421"/>
      <c r="AJ21" s="421"/>
      <c r="AK21" s="421"/>
      <c r="AL21" s="421"/>
      <c r="AM21" s="421"/>
      <c r="AP21" s="421"/>
      <c r="AQ21" s="421"/>
      <c r="AS21" s="301"/>
      <c r="AV21" s="421"/>
      <c r="AW21" s="421"/>
    </row>
    <row r="22" spans="1:51" ht="15.75" x14ac:dyDescent="0.25">
      <c r="B22" s="161" t="s">
        <v>803</v>
      </c>
      <c r="C22" s="161"/>
      <c r="J22" s="161" t="s">
        <v>959</v>
      </c>
      <c r="K22" s="161"/>
      <c r="L22" s="27"/>
      <c r="M22" s="27"/>
      <c r="P22" s="27" t="s">
        <v>960</v>
      </c>
      <c r="Q22" s="27"/>
      <c r="R22" s="27"/>
      <c r="S22" s="27"/>
      <c r="V22" s="161" t="s">
        <v>961</v>
      </c>
      <c r="W22" s="161"/>
      <c r="X22" s="27"/>
      <c r="Y22" s="27"/>
      <c r="Z22" s="298"/>
      <c r="AA22" s="27" t="s">
        <v>962</v>
      </c>
      <c r="AB22" s="27"/>
      <c r="AF22" s="27"/>
      <c r="AG22" s="27"/>
      <c r="AJ22" s="161" t="s">
        <v>963</v>
      </c>
      <c r="AK22" s="161"/>
      <c r="AL22" s="27"/>
      <c r="AM22" s="27"/>
      <c r="AP22" s="161" t="s">
        <v>964</v>
      </c>
      <c r="AQ22" s="161"/>
      <c r="AV22" s="161" t="s">
        <v>965</v>
      </c>
      <c r="AW22" s="161"/>
      <c r="AX22" s="87"/>
      <c r="AY22" s="87"/>
    </row>
    <row r="23" spans="1:51" ht="45" x14ac:dyDescent="0.25">
      <c r="B23" s="28" t="s">
        <v>22</v>
      </c>
      <c r="C23" s="408" t="s">
        <v>1146</v>
      </c>
      <c r="D23" s="439" t="s">
        <v>1147</v>
      </c>
      <c r="E23" s="439" t="s">
        <v>1148</v>
      </c>
      <c r="F23" s="439" t="s">
        <v>1149</v>
      </c>
      <c r="G23" s="440" t="s">
        <v>1150</v>
      </c>
      <c r="I23" s="408" t="s">
        <v>1146</v>
      </c>
      <c r="J23" s="439" t="s">
        <v>1147</v>
      </c>
      <c r="K23" s="439" t="s">
        <v>1148</v>
      </c>
      <c r="L23" s="439" t="s">
        <v>1149</v>
      </c>
      <c r="M23" s="440" t="s">
        <v>1150</v>
      </c>
      <c r="O23" s="408" t="s">
        <v>1146</v>
      </c>
      <c r="P23" s="439" t="s">
        <v>1147</v>
      </c>
      <c r="Q23" s="439" t="s">
        <v>1148</v>
      </c>
      <c r="R23" s="439" t="s">
        <v>1149</v>
      </c>
      <c r="S23" s="440" t="s">
        <v>1150</v>
      </c>
      <c r="U23" s="408" t="s">
        <v>1146</v>
      </c>
      <c r="V23" s="439" t="s">
        <v>1147</v>
      </c>
      <c r="W23" s="439" t="s">
        <v>1148</v>
      </c>
      <c r="X23" s="439" t="s">
        <v>1149</v>
      </c>
      <c r="Y23" s="440" t="s">
        <v>1150</v>
      </c>
      <c r="Z23" s="298"/>
      <c r="AA23" s="299" t="s">
        <v>1014</v>
      </c>
      <c r="AB23" s="408" t="s">
        <v>1146</v>
      </c>
      <c r="AC23" s="439" t="s">
        <v>1147</v>
      </c>
      <c r="AD23" s="439" t="s">
        <v>1148</v>
      </c>
      <c r="AE23" s="439"/>
      <c r="AF23" s="439" t="s">
        <v>1149</v>
      </c>
      <c r="AG23" s="440" t="s">
        <v>1150</v>
      </c>
      <c r="AI23" s="408" t="s">
        <v>1146</v>
      </c>
      <c r="AJ23" s="439" t="s">
        <v>1147</v>
      </c>
      <c r="AK23" s="439" t="s">
        <v>1148</v>
      </c>
      <c r="AL23" s="439" t="s">
        <v>1149</v>
      </c>
      <c r="AM23" s="440" t="s">
        <v>1150</v>
      </c>
      <c r="AO23" s="408" t="s">
        <v>1146</v>
      </c>
      <c r="AP23" s="439" t="s">
        <v>1147</v>
      </c>
      <c r="AQ23" s="439" t="s">
        <v>1148</v>
      </c>
      <c r="AR23" s="439" t="s">
        <v>1149</v>
      </c>
      <c r="AS23" s="440" t="s">
        <v>1150</v>
      </c>
      <c r="AU23" s="408" t="s">
        <v>1146</v>
      </c>
      <c r="AV23" s="439" t="s">
        <v>1147</v>
      </c>
      <c r="AW23" s="439" t="s">
        <v>1148</v>
      </c>
      <c r="AX23" s="439" t="s">
        <v>1149</v>
      </c>
      <c r="AY23" s="440" t="s">
        <v>1150</v>
      </c>
    </row>
    <row r="24" spans="1:51" x14ac:dyDescent="0.25">
      <c r="B24" s="140" t="s">
        <v>596</v>
      </c>
      <c r="C24" s="430"/>
      <c r="D24" s="190">
        <v>140.99</v>
      </c>
      <c r="E24" s="414">
        <v>145.22</v>
      </c>
      <c r="F24" s="183">
        <v>115.85</v>
      </c>
      <c r="G24" s="189">
        <v>140.99</v>
      </c>
      <c r="I24" s="441" t="s">
        <v>768</v>
      </c>
      <c r="J24" s="164">
        <v>141.32</v>
      </c>
      <c r="K24" s="416">
        <v>145.55000000000001</v>
      </c>
      <c r="L24" s="183">
        <v>116.18</v>
      </c>
      <c r="M24" s="188">
        <v>141.32</v>
      </c>
      <c r="N24" s="449"/>
      <c r="O24" s="450"/>
      <c r="P24" s="190">
        <v>142.32</v>
      </c>
      <c r="Q24" s="414">
        <v>146.55000000000001</v>
      </c>
      <c r="R24" s="183">
        <v>117.18</v>
      </c>
      <c r="S24" s="189">
        <v>142.32</v>
      </c>
      <c r="T24" s="449"/>
      <c r="U24" s="450" t="s">
        <v>768</v>
      </c>
      <c r="V24" s="164">
        <v>142.65</v>
      </c>
      <c r="W24" s="416">
        <v>146.88</v>
      </c>
      <c r="X24" s="183">
        <v>117.51</v>
      </c>
      <c r="Y24" s="188">
        <v>142.65</v>
      </c>
      <c r="Z24" s="451"/>
      <c r="AA24" s="176">
        <v>0</v>
      </c>
      <c r="AB24" s="417">
        <v>0</v>
      </c>
      <c r="AC24" s="164">
        <v>143.63999999999999</v>
      </c>
      <c r="AD24" s="416">
        <v>147.87</v>
      </c>
      <c r="AE24" s="416">
        <v>0</v>
      </c>
      <c r="AF24" s="183">
        <v>124.79</v>
      </c>
      <c r="AG24" s="189">
        <v>149.93</v>
      </c>
      <c r="AH24" s="449"/>
      <c r="AI24" s="450" t="s">
        <v>768</v>
      </c>
      <c r="AJ24" s="164">
        <v>143.97</v>
      </c>
      <c r="AK24" s="416">
        <v>148.19999999999999</v>
      </c>
      <c r="AL24" s="183">
        <v>125.12</v>
      </c>
      <c r="AM24" s="90">
        <v>150.26</v>
      </c>
      <c r="AN24" s="449"/>
      <c r="AO24" s="450"/>
      <c r="AP24" s="164">
        <v>144.97</v>
      </c>
      <c r="AQ24" s="416">
        <v>149.19999999999999</v>
      </c>
      <c r="AR24" s="183">
        <v>126.12</v>
      </c>
      <c r="AS24" s="189">
        <v>147.15</v>
      </c>
      <c r="AT24" s="449"/>
      <c r="AU24" s="450" t="s">
        <v>768</v>
      </c>
      <c r="AV24" s="164">
        <v>145.30000000000001</v>
      </c>
      <c r="AW24" s="416">
        <v>149.53</v>
      </c>
      <c r="AX24" s="183">
        <v>126.45</v>
      </c>
      <c r="AY24" s="90">
        <v>147.47999999999999</v>
      </c>
    </row>
    <row r="25" spans="1:51" s="29" customFormat="1" x14ac:dyDescent="0.25">
      <c r="A25"/>
      <c r="B25" s="140" t="s">
        <v>597</v>
      </c>
      <c r="C25" s="452"/>
      <c r="D25" s="407">
        <v>70.489999999999995</v>
      </c>
      <c r="E25" s="414">
        <v>72.61</v>
      </c>
      <c r="F25" s="442">
        <v>57.93</v>
      </c>
      <c r="G25" s="189">
        <v>70.489999999999995</v>
      </c>
      <c r="H25" s="278"/>
      <c r="I25" s="444" t="s">
        <v>768</v>
      </c>
      <c r="J25" s="164">
        <v>70.819999999999993</v>
      </c>
      <c r="K25" s="416">
        <v>72.94</v>
      </c>
      <c r="L25" s="183">
        <v>58.26</v>
      </c>
      <c r="M25" s="188">
        <v>70.819999999999993</v>
      </c>
      <c r="N25" s="179"/>
      <c r="O25" s="444"/>
      <c r="P25" s="190">
        <v>71.819999999999993</v>
      </c>
      <c r="Q25" s="414">
        <v>73.94</v>
      </c>
      <c r="R25" s="183">
        <v>59.26</v>
      </c>
      <c r="S25" s="189">
        <v>71.819999999999993</v>
      </c>
      <c r="T25" s="179"/>
      <c r="U25" s="444" t="s">
        <v>768</v>
      </c>
      <c r="V25" s="164">
        <v>72.150000000000006</v>
      </c>
      <c r="W25" s="416">
        <v>74.27</v>
      </c>
      <c r="X25" s="183">
        <v>59.59</v>
      </c>
      <c r="Y25" s="188">
        <v>72.150000000000006</v>
      </c>
      <c r="Z25" s="453"/>
      <c r="AA25" s="443">
        <v>70.489999999999995</v>
      </c>
      <c r="AB25" s="444">
        <v>0</v>
      </c>
      <c r="AC25" s="164">
        <v>73.14</v>
      </c>
      <c r="AD25" s="416">
        <v>75.260000000000005</v>
      </c>
      <c r="AE25" s="416">
        <v>0</v>
      </c>
      <c r="AF25" s="183">
        <v>66.87</v>
      </c>
      <c r="AG25" s="189">
        <v>79.430000000000007</v>
      </c>
      <c r="AH25" s="179"/>
      <c r="AI25" s="444" t="s">
        <v>768</v>
      </c>
      <c r="AJ25" s="164">
        <v>73.47</v>
      </c>
      <c r="AK25" s="416">
        <v>75.59</v>
      </c>
      <c r="AL25" s="183">
        <v>67.2</v>
      </c>
      <c r="AM25" s="90">
        <v>79.760000000000005</v>
      </c>
      <c r="AN25" s="179"/>
      <c r="AO25" s="444"/>
      <c r="AP25" s="164">
        <v>74.47</v>
      </c>
      <c r="AQ25" s="416">
        <v>76.59</v>
      </c>
      <c r="AR25" s="183">
        <v>68.2</v>
      </c>
      <c r="AS25" s="189">
        <v>78.709999999999994</v>
      </c>
      <c r="AU25" s="441" t="s">
        <v>768</v>
      </c>
      <c r="AV25" s="164">
        <v>74.8</v>
      </c>
      <c r="AW25" s="416">
        <v>76.92</v>
      </c>
      <c r="AX25" s="183">
        <v>68.53</v>
      </c>
      <c r="AY25" s="90">
        <v>79.040000000000006</v>
      </c>
    </row>
    <row r="26" spans="1:51" s="29" customFormat="1" x14ac:dyDescent="0.25">
      <c r="A26"/>
      <c r="B26" s="140" t="s">
        <v>44</v>
      </c>
      <c r="C26" s="452"/>
      <c r="D26" s="407">
        <v>40.299999999999997</v>
      </c>
      <c r="E26" s="414">
        <v>41.51</v>
      </c>
      <c r="F26" s="442">
        <v>36.380000000000003</v>
      </c>
      <c r="G26" s="189">
        <v>40.299999999999997</v>
      </c>
      <c r="H26" s="279"/>
      <c r="I26" s="454" t="s">
        <v>768</v>
      </c>
      <c r="J26" s="164">
        <v>40.630000000000003</v>
      </c>
      <c r="K26" s="416">
        <v>41.84</v>
      </c>
      <c r="L26" s="183">
        <v>36.71</v>
      </c>
      <c r="M26" s="188">
        <v>40.630000000000003</v>
      </c>
      <c r="N26" s="280"/>
      <c r="O26" s="454"/>
      <c r="P26" s="190">
        <v>41.63</v>
      </c>
      <c r="Q26" s="414">
        <v>42.84</v>
      </c>
      <c r="R26" s="183">
        <v>37.71</v>
      </c>
      <c r="S26" s="189">
        <v>41.63</v>
      </c>
      <c r="T26" s="280"/>
      <c r="U26" s="454" t="s">
        <v>768</v>
      </c>
      <c r="V26" s="164">
        <v>41.96</v>
      </c>
      <c r="W26" s="416">
        <v>43.17</v>
      </c>
      <c r="X26" s="183">
        <v>38.04</v>
      </c>
      <c r="Y26" s="188">
        <v>41.96</v>
      </c>
      <c r="Z26" s="455"/>
      <c r="AA26" s="443">
        <v>40.299999999999997</v>
      </c>
      <c r="AB26" s="444">
        <v>0</v>
      </c>
      <c r="AC26" s="164">
        <v>42.95</v>
      </c>
      <c r="AD26" s="416">
        <v>44.16</v>
      </c>
      <c r="AE26" s="416">
        <v>0</v>
      </c>
      <c r="AF26" s="183">
        <v>45.32</v>
      </c>
      <c r="AG26" s="189">
        <v>49.24</v>
      </c>
      <c r="AH26" s="280"/>
      <c r="AI26" s="454" t="s">
        <v>768</v>
      </c>
      <c r="AJ26" s="164">
        <v>43.28</v>
      </c>
      <c r="AK26" s="416">
        <v>44.49</v>
      </c>
      <c r="AL26" s="183">
        <v>45.65</v>
      </c>
      <c r="AM26" s="90">
        <v>49.57</v>
      </c>
      <c r="AN26" s="280"/>
      <c r="AO26" s="454"/>
      <c r="AP26" s="164">
        <v>44.28</v>
      </c>
      <c r="AQ26" s="416">
        <v>45.49</v>
      </c>
      <c r="AR26" s="183">
        <v>46.65</v>
      </c>
      <c r="AS26" s="189">
        <v>49.4</v>
      </c>
      <c r="AU26" s="441" t="s">
        <v>768</v>
      </c>
      <c r="AV26" s="164">
        <v>44.61</v>
      </c>
      <c r="AW26" s="416">
        <v>45.82</v>
      </c>
      <c r="AX26" s="183">
        <v>46.98</v>
      </c>
      <c r="AY26" s="90">
        <v>49.73</v>
      </c>
    </row>
    <row r="27" spans="1:51" s="29" customFormat="1" x14ac:dyDescent="0.25">
      <c r="A27"/>
      <c r="B27" s="140" t="s">
        <v>12</v>
      </c>
      <c r="C27" s="452"/>
      <c r="D27" s="407">
        <v>32.69</v>
      </c>
      <c r="E27" s="414">
        <v>33.67</v>
      </c>
      <c r="F27" s="442">
        <v>27.26</v>
      </c>
      <c r="G27" s="189">
        <v>32.69</v>
      </c>
      <c r="H27" s="278"/>
      <c r="I27" s="444" t="s">
        <v>768</v>
      </c>
      <c r="J27" s="164">
        <v>33.020000000000003</v>
      </c>
      <c r="K27" s="416">
        <v>34</v>
      </c>
      <c r="L27" s="183">
        <v>27.59</v>
      </c>
      <c r="M27" s="188">
        <v>33.020000000000003</v>
      </c>
      <c r="N27" s="179"/>
      <c r="O27" s="444"/>
      <c r="P27" s="190">
        <v>34.020000000000003</v>
      </c>
      <c r="Q27" s="414">
        <v>35</v>
      </c>
      <c r="R27" s="183">
        <v>28.59</v>
      </c>
      <c r="S27" s="189">
        <v>34.020000000000003</v>
      </c>
      <c r="T27" s="179"/>
      <c r="U27" s="444" t="s">
        <v>768</v>
      </c>
      <c r="V27" s="164">
        <v>34.35</v>
      </c>
      <c r="W27" s="416">
        <v>35.33</v>
      </c>
      <c r="X27" s="183">
        <v>28.92</v>
      </c>
      <c r="Y27" s="188">
        <v>34.35</v>
      </c>
      <c r="Z27" s="453"/>
      <c r="AA27" s="443">
        <v>32.69</v>
      </c>
      <c r="AB27" s="444">
        <v>0</v>
      </c>
      <c r="AC27" s="164">
        <v>35.340000000000003</v>
      </c>
      <c r="AD27" s="416">
        <v>36.32</v>
      </c>
      <c r="AE27" s="416">
        <v>0</v>
      </c>
      <c r="AF27" s="183">
        <v>36.200000000000003</v>
      </c>
      <c r="AG27" s="189">
        <v>41.63</v>
      </c>
      <c r="AH27" s="179"/>
      <c r="AI27" s="444" t="s">
        <v>768</v>
      </c>
      <c r="AJ27" s="164">
        <v>35.67</v>
      </c>
      <c r="AK27" s="416">
        <v>36.65</v>
      </c>
      <c r="AL27" s="183">
        <v>36.53</v>
      </c>
      <c r="AM27" s="90">
        <v>41.96</v>
      </c>
      <c r="AN27" s="179"/>
      <c r="AO27" s="444"/>
      <c r="AP27" s="164">
        <v>36.67</v>
      </c>
      <c r="AQ27" s="416">
        <v>37.65</v>
      </c>
      <c r="AR27" s="183">
        <v>37.53</v>
      </c>
      <c r="AS27" s="189">
        <v>42.01</v>
      </c>
      <c r="AU27" s="441" t="s">
        <v>768</v>
      </c>
      <c r="AV27" s="164">
        <v>37</v>
      </c>
      <c r="AW27" s="416">
        <v>37.979999999999997</v>
      </c>
      <c r="AX27" s="183">
        <v>37.86</v>
      </c>
      <c r="AY27" s="90">
        <v>42.34</v>
      </c>
    </row>
    <row r="28" spans="1:51" s="29" customFormat="1" x14ac:dyDescent="0.25">
      <c r="A28"/>
      <c r="B28" s="140" t="s">
        <v>14</v>
      </c>
      <c r="C28" s="452"/>
      <c r="D28" s="407">
        <v>32.520000000000003</v>
      </c>
      <c r="E28" s="414">
        <v>33.49</v>
      </c>
      <c r="F28" s="442">
        <v>25.89</v>
      </c>
      <c r="G28" s="189">
        <v>32.520000000000003</v>
      </c>
      <c r="H28" s="278"/>
      <c r="I28" s="444" t="s">
        <v>768</v>
      </c>
      <c r="J28" s="164">
        <v>32.85</v>
      </c>
      <c r="K28" s="416">
        <v>33.82</v>
      </c>
      <c r="L28" s="183">
        <v>26.22</v>
      </c>
      <c r="M28" s="188">
        <v>32.85</v>
      </c>
      <c r="N28" s="179"/>
      <c r="O28" s="444"/>
      <c r="P28" s="190">
        <v>33.85</v>
      </c>
      <c r="Q28" s="414">
        <v>34.82</v>
      </c>
      <c r="R28" s="183">
        <v>27.22</v>
      </c>
      <c r="S28" s="189">
        <v>33.85</v>
      </c>
      <c r="T28" s="179"/>
      <c r="U28" s="444" t="s">
        <v>768</v>
      </c>
      <c r="V28" s="164">
        <v>34.18</v>
      </c>
      <c r="W28" s="416">
        <v>35.15</v>
      </c>
      <c r="X28" s="183">
        <v>27.55</v>
      </c>
      <c r="Y28" s="188">
        <v>34.18</v>
      </c>
      <c r="Z28" s="453"/>
      <c r="AA28" s="443">
        <v>32.520000000000003</v>
      </c>
      <c r="AB28" s="444">
        <v>0</v>
      </c>
      <c r="AC28" s="164">
        <v>35.17</v>
      </c>
      <c r="AD28" s="416">
        <v>36.14</v>
      </c>
      <c r="AE28" s="416">
        <v>0</v>
      </c>
      <c r="AF28" s="183">
        <v>34.83</v>
      </c>
      <c r="AG28" s="189">
        <v>41.46</v>
      </c>
      <c r="AH28" s="179"/>
      <c r="AI28" s="444" t="s">
        <v>768</v>
      </c>
      <c r="AJ28" s="164">
        <v>35.5</v>
      </c>
      <c r="AK28" s="416">
        <v>36.47</v>
      </c>
      <c r="AL28" s="183">
        <v>35.159999999999997</v>
      </c>
      <c r="AM28" s="90">
        <v>41.79</v>
      </c>
      <c r="AN28" s="179"/>
      <c r="AO28" s="444"/>
      <c r="AP28" s="164">
        <v>36.5</v>
      </c>
      <c r="AQ28" s="416">
        <v>37.47</v>
      </c>
      <c r="AR28" s="183">
        <v>36.159999999999997</v>
      </c>
      <c r="AS28" s="189">
        <v>41.84</v>
      </c>
      <c r="AU28" s="441" t="s">
        <v>768</v>
      </c>
      <c r="AV28" s="164">
        <v>36.83</v>
      </c>
      <c r="AW28" s="416">
        <v>37.799999999999997</v>
      </c>
      <c r="AX28" s="183">
        <v>36.49</v>
      </c>
      <c r="AY28" s="90">
        <v>42.17</v>
      </c>
    </row>
    <row r="29" spans="1:51" s="29" customFormat="1" x14ac:dyDescent="0.25">
      <c r="A29"/>
      <c r="B29" s="140" t="s">
        <v>15</v>
      </c>
      <c r="C29" s="452"/>
      <c r="D29" s="407">
        <v>30.67</v>
      </c>
      <c r="E29" s="414">
        <v>31.59</v>
      </c>
      <c r="F29" s="178">
        <v>0</v>
      </c>
      <c r="G29" s="141">
        <v>0</v>
      </c>
      <c r="H29" s="278"/>
      <c r="I29" s="444" t="s">
        <v>768</v>
      </c>
      <c r="J29" s="164">
        <v>31</v>
      </c>
      <c r="K29" s="416">
        <v>31.92</v>
      </c>
      <c r="L29" s="141">
        <v>0</v>
      </c>
      <c r="M29" s="141">
        <v>0</v>
      </c>
      <c r="N29" s="179"/>
      <c r="O29" s="444"/>
      <c r="P29" s="190">
        <v>32</v>
      </c>
      <c r="Q29" s="414">
        <v>32.92</v>
      </c>
      <c r="R29" s="273">
        <v>0</v>
      </c>
      <c r="S29" s="141">
        <v>0</v>
      </c>
      <c r="T29" s="179"/>
      <c r="U29" s="444" t="s">
        <v>768</v>
      </c>
      <c r="V29" s="164">
        <v>32.33</v>
      </c>
      <c r="W29" s="416">
        <v>33.25</v>
      </c>
      <c r="X29" s="141">
        <v>0</v>
      </c>
      <c r="Y29" s="145">
        <v>0</v>
      </c>
      <c r="Z29" s="453"/>
      <c r="AA29" s="443">
        <v>30.67</v>
      </c>
      <c r="AB29" s="444">
        <v>0</v>
      </c>
      <c r="AC29" s="164">
        <v>33.32</v>
      </c>
      <c r="AD29" s="416">
        <v>34.24</v>
      </c>
      <c r="AE29" s="416">
        <v>0</v>
      </c>
      <c r="AF29" s="176">
        <v>0</v>
      </c>
      <c r="AG29" s="176">
        <v>0</v>
      </c>
      <c r="AH29" s="179"/>
      <c r="AI29" s="444" t="s">
        <v>768</v>
      </c>
      <c r="AJ29" s="164">
        <v>33.65</v>
      </c>
      <c r="AK29" s="416">
        <v>34.57</v>
      </c>
      <c r="AL29" s="176">
        <v>0</v>
      </c>
      <c r="AM29" s="176">
        <v>0</v>
      </c>
      <c r="AN29" s="179"/>
      <c r="AO29" s="444"/>
      <c r="AP29" s="164">
        <v>34.65</v>
      </c>
      <c r="AQ29" s="416">
        <v>35.57</v>
      </c>
      <c r="AR29" s="176">
        <v>0</v>
      </c>
      <c r="AS29" s="176">
        <v>0</v>
      </c>
      <c r="AU29" s="441" t="s">
        <v>768</v>
      </c>
      <c r="AV29" s="164">
        <v>34.979999999999997</v>
      </c>
      <c r="AW29" s="416">
        <v>35.9</v>
      </c>
      <c r="AX29" s="176">
        <v>0</v>
      </c>
      <c r="AY29" s="176">
        <v>0</v>
      </c>
    </row>
    <row r="30" spans="1:51" s="29" customFormat="1" x14ac:dyDescent="0.25">
      <c r="A30"/>
      <c r="B30" s="140" t="s">
        <v>16</v>
      </c>
      <c r="C30" s="452"/>
      <c r="D30" s="407">
        <v>28.91</v>
      </c>
      <c r="E30" s="414">
        <v>29.78</v>
      </c>
      <c r="F30" s="178">
        <v>0</v>
      </c>
      <c r="G30" s="141">
        <v>0</v>
      </c>
      <c r="H30" s="278"/>
      <c r="I30" s="444" t="s">
        <v>768</v>
      </c>
      <c r="J30" s="164">
        <v>29.24</v>
      </c>
      <c r="K30" s="416">
        <v>30.11</v>
      </c>
      <c r="L30" s="141">
        <v>0</v>
      </c>
      <c r="M30" s="141">
        <v>0</v>
      </c>
      <c r="N30" s="179"/>
      <c r="O30" s="444"/>
      <c r="P30" s="190">
        <v>30.24</v>
      </c>
      <c r="Q30" s="414">
        <v>31.11</v>
      </c>
      <c r="R30" s="273">
        <v>0</v>
      </c>
      <c r="S30" s="141">
        <v>0</v>
      </c>
      <c r="T30" s="179"/>
      <c r="U30" s="444" t="s">
        <v>768</v>
      </c>
      <c r="V30" s="164">
        <v>30.57</v>
      </c>
      <c r="W30" s="416">
        <v>31.44</v>
      </c>
      <c r="X30" s="141">
        <v>0</v>
      </c>
      <c r="Y30" s="145">
        <v>0</v>
      </c>
      <c r="Z30" s="453"/>
      <c r="AA30" s="443">
        <v>28.91</v>
      </c>
      <c r="AB30" s="444">
        <v>0</v>
      </c>
      <c r="AC30" s="164">
        <v>31.56</v>
      </c>
      <c r="AD30" s="416">
        <v>32.43</v>
      </c>
      <c r="AE30" s="416">
        <v>0</v>
      </c>
      <c r="AF30" s="176">
        <v>0</v>
      </c>
      <c r="AG30" s="176">
        <v>0</v>
      </c>
      <c r="AH30" s="179"/>
      <c r="AI30" s="444" t="s">
        <v>768</v>
      </c>
      <c r="AJ30" s="164">
        <v>31.89</v>
      </c>
      <c r="AK30" s="416">
        <v>32.76</v>
      </c>
      <c r="AL30" s="176">
        <v>0</v>
      </c>
      <c r="AM30" s="176">
        <v>0</v>
      </c>
      <c r="AN30" s="179"/>
      <c r="AO30" s="444"/>
      <c r="AP30" s="164">
        <v>32.89</v>
      </c>
      <c r="AQ30" s="416">
        <v>33.76</v>
      </c>
      <c r="AR30" s="176">
        <v>0</v>
      </c>
      <c r="AS30" s="176">
        <v>0</v>
      </c>
      <c r="AU30" s="441" t="s">
        <v>768</v>
      </c>
      <c r="AV30" s="164">
        <v>33.22</v>
      </c>
      <c r="AW30" s="416">
        <v>34.090000000000003</v>
      </c>
      <c r="AX30" s="176">
        <v>0</v>
      </c>
      <c r="AY30" s="176">
        <v>0</v>
      </c>
    </row>
    <row r="31" spans="1:51" s="29" customFormat="1" x14ac:dyDescent="0.25">
      <c r="A31"/>
      <c r="B31" s="140" t="s">
        <v>17</v>
      </c>
      <c r="C31" s="452"/>
      <c r="D31" s="407">
        <v>27.06</v>
      </c>
      <c r="E31" s="414">
        <v>27.87</v>
      </c>
      <c r="F31" s="178">
        <v>0</v>
      </c>
      <c r="G31" s="141">
        <v>0</v>
      </c>
      <c r="H31" s="278"/>
      <c r="I31" s="444" t="s">
        <v>768</v>
      </c>
      <c r="J31" s="164">
        <v>27.39</v>
      </c>
      <c r="K31" s="416">
        <v>28.2</v>
      </c>
      <c r="L31" s="141">
        <v>0</v>
      </c>
      <c r="M31" s="141">
        <v>0</v>
      </c>
      <c r="N31" s="179"/>
      <c r="O31" s="444"/>
      <c r="P31" s="190">
        <v>28.39</v>
      </c>
      <c r="Q31" s="414">
        <v>29.2</v>
      </c>
      <c r="R31" s="273">
        <v>0</v>
      </c>
      <c r="S31" s="141">
        <v>0</v>
      </c>
      <c r="T31" s="179"/>
      <c r="U31" s="444" t="s">
        <v>768</v>
      </c>
      <c r="V31" s="164">
        <v>28.72</v>
      </c>
      <c r="W31" s="416">
        <v>29.53</v>
      </c>
      <c r="X31" s="141">
        <v>0</v>
      </c>
      <c r="Y31" s="145">
        <v>0</v>
      </c>
      <c r="Z31" s="453"/>
      <c r="AA31" s="443">
        <v>27.06</v>
      </c>
      <c r="AB31" s="444">
        <v>0</v>
      </c>
      <c r="AC31" s="164">
        <v>29.71</v>
      </c>
      <c r="AD31" s="416">
        <v>30.52</v>
      </c>
      <c r="AE31" s="416">
        <v>0</v>
      </c>
      <c r="AF31" s="176">
        <v>0</v>
      </c>
      <c r="AG31" s="176">
        <v>0</v>
      </c>
      <c r="AH31" s="179"/>
      <c r="AI31" s="444" t="s">
        <v>768</v>
      </c>
      <c r="AJ31" s="164">
        <v>30.04</v>
      </c>
      <c r="AK31" s="416">
        <v>30.85</v>
      </c>
      <c r="AL31" s="176">
        <v>0</v>
      </c>
      <c r="AM31" s="176">
        <v>0</v>
      </c>
      <c r="AN31" s="179"/>
      <c r="AO31" s="444"/>
      <c r="AP31" s="164">
        <v>31.04</v>
      </c>
      <c r="AQ31" s="416">
        <v>31.85</v>
      </c>
      <c r="AR31" s="176">
        <v>0</v>
      </c>
      <c r="AS31" s="176">
        <v>0</v>
      </c>
      <c r="AU31" s="441" t="s">
        <v>768</v>
      </c>
      <c r="AV31" s="164">
        <v>31.37</v>
      </c>
      <c r="AW31" s="416">
        <v>32.18</v>
      </c>
      <c r="AX31" s="176">
        <v>0</v>
      </c>
      <c r="AY31" s="176">
        <v>0</v>
      </c>
    </row>
    <row r="32" spans="1:51" s="29" customFormat="1" x14ac:dyDescent="0.25">
      <c r="A32"/>
      <c r="B32" s="140" t="s">
        <v>18</v>
      </c>
      <c r="C32" s="430"/>
      <c r="D32" s="178">
        <v>0</v>
      </c>
      <c r="E32" s="141">
        <v>0</v>
      </c>
      <c r="F32" s="178">
        <v>0</v>
      </c>
      <c r="G32" s="141">
        <v>0</v>
      </c>
      <c r="H32" s="282"/>
      <c r="I32" s="456" t="s">
        <v>768</v>
      </c>
      <c r="J32" s="141">
        <v>0</v>
      </c>
      <c r="K32" s="141">
        <v>0</v>
      </c>
      <c r="L32" s="141">
        <v>0</v>
      </c>
      <c r="M32" s="141">
        <v>0</v>
      </c>
      <c r="N32" s="283"/>
      <c r="O32" s="456"/>
      <c r="P32" s="273">
        <v>0</v>
      </c>
      <c r="Q32" s="273">
        <v>0</v>
      </c>
      <c r="R32" s="273">
        <v>0</v>
      </c>
      <c r="S32" s="141">
        <v>0</v>
      </c>
      <c r="T32" s="283"/>
      <c r="U32" s="456" t="s">
        <v>768</v>
      </c>
      <c r="V32" s="141">
        <v>0</v>
      </c>
      <c r="W32" s="141">
        <v>0</v>
      </c>
      <c r="X32" s="141">
        <v>0</v>
      </c>
      <c r="Y32" s="145">
        <v>0</v>
      </c>
      <c r="Z32" s="457"/>
      <c r="AA32" s="443">
        <v>24.69</v>
      </c>
      <c r="AB32" s="444">
        <v>0</v>
      </c>
      <c r="AC32" s="164">
        <v>27.34</v>
      </c>
      <c r="AD32" s="416">
        <v>28.16</v>
      </c>
      <c r="AE32" s="416">
        <v>0</v>
      </c>
      <c r="AF32" s="176">
        <v>0</v>
      </c>
      <c r="AG32" s="176">
        <v>0</v>
      </c>
      <c r="AH32" s="283"/>
      <c r="AI32" s="456" t="s">
        <v>768</v>
      </c>
      <c r="AJ32" s="164">
        <v>27.67</v>
      </c>
      <c r="AK32" s="416">
        <v>28.49</v>
      </c>
      <c r="AL32" s="176">
        <v>0</v>
      </c>
      <c r="AM32" s="176">
        <v>0</v>
      </c>
      <c r="AN32" s="283"/>
      <c r="AO32" s="456"/>
      <c r="AP32" s="164">
        <v>29</v>
      </c>
      <c r="AQ32" s="416">
        <v>29.82</v>
      </c>
      <c r="AR32" s="176">
        <v>0</v>
      </c>
      <c r="AS32" s="176">
        <v>0</v>
      </c>
      <c r="AU32" s="441" t="s">
        <v>768</v>
      </c>
      <c r="AV32" s="164">
        <v>29.33</v>
      </c>
      <c r="AW32" s="416">
        <v>30.15</v>
      </c>
      <c r="AX32" s="176">
        <v>0</v>
      </c>
      <c r="AY32" s="176">
        <v>0</v>
      </c>
    </row>
    <row r="33" spans="1:51" s="29" customFormat="1" ht="17.25" x14ac:dyDescent="0.25">
      <c r="A33"/>
      <c r="B33" s="140" t="s">
        <v>1121</v>
      </c>
      <c r="C33" s="417">
        <v>-2</v>
      </c>
      <c r="D33" s="178">
        <v>0</v>
      </c>
      <c r="E33" s="178">
        <v>0</v>
      </c>
      <c r="F33" s="178">
        <v>0</v>
      </c>
      <c r="G33" s="141">
        <v>0</v>
      </c>
      <c r="H33" s="30"/>
      <c r="I33" s="417" t="s">
        <v>768</v>
      </c>
      <c r="J33" s="141">
        <v>0</v>
      </c>
      <c r="K33" s="141">
        <v>0</v>
      </c>
      <c r="L33" s="141">
        <v>0</v>
      </c>
      <c r="M33" s="141">
        <v>0</v>
      </c>
      <c r="O33" s="417"/>
      <c r="P33" s="273">
        <v>0</v>
      </c>
      <c r="Q33" s="273">
        <v>0</v>
      </c>
      <c r="R33" s="273">
        <v>0</v>
      </c>
      <c r="S33" s="141">
        <v>0</v>
      </c>
      <c r="U33" s="417" t="s">
        <v>768</v>
      </c>
      <c r="V33" s="141">
        <v>0</v>
      </c>
      <c r="W33" s="141">
        <v>0</v>
      </c>
      <c r="X33" s="141">
        <v>0</v>
      </c>
      <c r="Y33" s="145">
        <v>0</v>
      </c>
      <c r="Z33" s="148"/>
      <c r="AA33" s="141">
        <v>0</v>
      </c>
      <c r="AB33" s="418">
        <v>0</v>
      </c>
      <c r="AC33" s="145">
        <v>0</v>
      </c>
      <c r="AD33" s="416">
        <v>27.88</v>
      </c>
      <c r="AE33" s="458">
        <v>0.11</v>
      </c>
      <c r="AF33" s="176">
        <v>0</v>
      </c>
      <c r="AG33" s="176">
        <v>0</v>
      </c>
      <c r="AI33" s="417" t="s">
        <v>768</v>
      </c>
      <c r="AJ33" s="176">
        <v>0</v>
      </c>
      <c r="AK33" s="416">
        <v>28.21</v>
      </c>
      <c r="AL33" s="176">
        <v>0</v>
      </c>
      <c r="AM33" s="176">
        <v>0</v>
      </c>
      <c r="AO33" s="417"/>
      <c r="AP33" s="191">
        <v>0</v>
      </c>
      <c r="AQ33" s="416">
        <v>29.21</v>
      </c>
      <c r="AR33" s="176">
        <v>0</v>
      </c>
      <c r="AS33" s="176">
        <v>0</v>
      </c>
      <c r="AU33" s="417" t="s">
        <v>768</v>
      </c>
      <c r="AV33" s="176">
        <v>0</v>
      </c>
      <c r="AW33" s="416">
        <v>29.54</v>
      </c>
      <c r="AX33" s="176">
        <v>0</v>
      </c>
      <c r="AY33" s="176">
        <v>0</v>
      </c>
    </row>
    <row r="34" spans="1:51" s="29" customFormat="1" ht="17.25" x14ac:dyDescent="0.25">
      <c r="A34"/>
      <c r="B34" s="140" t="s">
        <v>1122</v>
      </c>
      <c r="C34" s="417">
        <v>-2</v>
      </c>
      <c r="D34" s="178">
        <v>0</v>
      </c>
      <c r="E34" s="178">
        <v>0</v>
      </c>
      <c r="F34" s="178">
        <v>0</v>
      </c>
      <c r="G34" s="141">
        <v>0</v>
      </c>
      <c r="H34" s="30"/>
      <c r="I34" s="417" t="s">
        <v>768</v>
      </c>
      <c r="J34" s="141">
        <v>0</v>
      </c>
      <c r="K34" s="141">
        <v>0</v>
      </c>
      <c r="L34" s="141">
        <v>0</v>
      </c>
      <c r="M34" s="141">
        <v>0</v>
      </c>
      <c r="O34" s="417"/>
      <c r="P34" s="273">
        <v>0</v>
      </c>
      <c r="Q34" s="273">
        <v>0</v>
      </c>
      <c r="R34" s="273">
        <v>0</v>
      </c>
      <c r="S34" s="141">
        <v>0</v>
      </c>
      <c r="U34" s="417" t="s">
        <v>768</v>
      </c>
      <c r="V34" s="141">
        <v>0</v>
      </c>
      <c r="W34" s="141">
        <v>0</v>
      </c>
      <c r="X34" s="141">
        <v>0</v>
      </c>
      <c r="Y34" s="145">
        <v>0</v>
      </c>
      <c r="Z34" s="148"/>
      <c r="AA34" s="176">
        <v>0</v>
      </c>
      <c r="AB34" s="418">
        <v>0</v>
      </c>
      <c r="AC34" s="176">
        <v>0</v>
      </c>
      <c r="AD34" s="176">
        <v>0</v>
      </c>
      <c r="AE34" s="176">
        <v>0</v>
      </c>
      <c r="AF34" s="176">
        <v>0</v>
      </c>
      <c r="AG34" s="176">
        <v>0</v>
      </c>
      <c r="AI34" s="417" t="s">
        <v>768</v>
      </c>
      <c r="AJ34" s="176">
        <v>0</v>
      </c>
      <c r="AK34" s="176">
        <v>0</v>
      </c>
      <c r="AL34" s="176">
        <v>0</v>
      </c>
      <c r="AM34" s="176">
        <v>0</v>
      </c>
      <c r="AO34" s="417"/>
      <c r="AP34" s="176">
        <v>0</v>
      </c>
      <c r="AQ34" s="176">
        <v>0</v>
      </c>
      <c r="AR34" s="176">
        <v>0</v>
      </c>
      <c r="AS34" s="176">
        <v>0</v>
      </c>
      <c r="AU34" s="417" t="s">
        <v>768</v>
      </c>
      <c r="AV34" s="176">
        <v>0</v>
      </c>
      <c r="AW34" s="176">
        <v>0</v>
      </c>
      <c r="AX34" s="176">
        <v>0</v>
      </c>
      <c r="AY34" s="176">
        <v>0</v>
      </c>
    </row>
    <row r="35" spans="1:51" s="29" customFormat="1" ht="17.25" x14ac:dyDescent="0.25">
      <c r="A35"/>
      <c r="B35" s="140" t="s">
        <v>1123</v>
      </c>
      <c r="C35" s="417">
        <v>-2</v>
      </c>
      <c r="D35" s="178">
        <v>0</v>
      </c>
      <c r="E35" s="178">
        <v>0</v>
      </c>
      <c r="F35" s="178">
        <v>0</v>
      </c>
      <c r="G35" s="141">
        <v>0</v>
      </c>
      <c r="H35" s="30"/>
      <c r="I35" s="417" t="s">
        <v>768</v>
      </c>
      <c r="J35" s="141">
        <v>0</v>
      </c>
      <c r="K35" s="141">
        <v>0</v>
      </c>
      <c r="L35" s="141">
        <v>0</v>
      </c>
      <c r="M35" s="141">
        <v>0</v>
      </c>
      <c r="O35" s="417"/>
      <c r="P35" s="273">
        <v>0</v>
      </c>
      <c r="Q35" s="273">
        <v>0</v>
      </c>
      <c r="R35" s="273">
        <v>0</v>
      </c>
      <c r="S35" s="141">
        <v>0</v>
      </c>
      <c r="U35" s="417" t="s">
        <v>768</v>
      </c>
      <c r="V35" s="141">
        <v>0</v>
      </c>
      <c r="W35" s="141">
        <v>0</v>
      </c>
      <c r="X35" s="141">
        <v>0</v>
      </c>
      <c r="Y35" s="145">
        <v>0</v>
      </c>
      <c r="Z35" s="148"/>
      <c r="AA35" s="176">
        <v>0</v>
      </c>
      <c r="AB35" s="418">
        <v>0</v>
      </c>
      <c r="AC35" s="176">
        <v>0</v>
      </c>
      <c r="AD35" s="426">
        <v>0</v>
      </c>
      <c r="AE35" s="176">
        <v>0</v>
      </c>
      <c r="AF35" s="176">
        <v>0</v>
      </c>
      <c r="AG35" s="176">
        <v>0</v>
      </c>
      <c r="AI35" s="417" t="s">
        <v>768</v>
      </c>
      <c r="AJ35" s="176">
        <v>0</v>
      </c>
      <c r="AK35" s="176">
        <v>0</v>
      </c>
      <c r="AL35" s="176">
        <v>0</v>
      </c>
      <c r="AM35" s="176">
        <v>0</v>
      </c>
      <c r="AO35" s="417"/>
      <c r="AP35" s="176">
        <v>0</v>
      </c>
      <c r="AQ35" s="176">
        <v>0</v>
      </c>
      <c r="AR35" s="176">
        <v>0</v>
      </c>
      <c r="AS35" s="176">
        <v>0</v>
      </c>
      <c r="AU35" s="417" t="s">
        <v>768</v>
      </c>
      <c r="AV35" s="176">
        <v>0</v>
      </c>
      <c r="AW35" s="176">
        <v>0</v>
      </c>
      <c r="AX35" s="176">
        <v>0</v>
      </c>
      <c r="AY35" s="176">
        <v>0</v>
      </c>
    </row>
    <row r="36" spans="1:51" s="29" customFormat="1" ht="17.25" x14ac:dyDescent="0.25">
      <c r="A36"/>
      <c r="B36" s="140" t="s">
        <v>1124</v>
      </c>
      <c r="C36" s="417">
        <v>-2</v>
      </c>
      <c r="D36" s="178">
        <v>0</v>
      </c>
      <c r="E36" s="178">
        <v>0</v>
      </c>
      <c r="F36" s="178">
        <v>0</v>
      </c>
      <c r="G36" s="141">
        <v>0</v>
      </c>
      <c r="H36" s="30"/>
      <c r="I36" s="417" t="s">
        <v>768</v>
      </c>
      <c r="J36" s="141">
        <v>0</v>
      </c>
      <c r="K36" s="141">
        <v>0</v>
      </c>
      <c r="L36" s="141">
        <v>0</v>
      </c>
      <c r="M36" s="141">
        <v>0</v>
      </c>
      <c r="O36" s="417"/>
      <c r="P36" s="273">
        <v>0</v>
      </c>
      <c r="Q36" s="273">
        <v>0</v>
      </c>
      <c r="R36" s="273">
        <v>0</v>
      </c>
      <c r="S36" s="141">
        <v>0</v>
      </c>
      <c r="U36" s="417" t="s">
        <v>768</v>
      </c>
      <c r="V36" s="141">
        <v>0</v>
      </c>
      <c r="W36" s="141">
        <v>0</v>
      </c>
      <c r="X36" s="141">
        <v>0</v>
      </c>
      <c r="Y36" s="145">
        <v>0</v>
      </c>
      <c r="Z36" s="148"/>
      <c r="AA36" s="176">
        <v>0</v>
      </c>
      <c r="AB36" s="418">
        <v>0</v>
      </c>
      <c r="AC36" s="176">
        <v>0</v>
      </c>
      <c r="AD36" s="427">
        <v>0</v>
      </c>
      <c r="AE36" s="176">
        <v>0</v>
      </c>
      <c r="AF36" s="176">
        <v>0</v>
      </c>
      <c r="AG36" s="176">
        <v>0</v>
      </c>
      <c r="AI36" s="417" t="s">
        <v>768</v>
      </c>
      <c r="AJ36" s="176">
        <v>0</v>
      </c>
      <c r="AK36" s="176">
        <v>0</v>
      </c>
      <c r="AL36" s="176">
        <v>0</v>
      </c>
      <c r="AM36" s="176">
        <v>0</v>
      </c>
      <c r="AO36" s="417"/>
      <c r="AP36" s="176">
        <v>0</v>
      </c>
      <c r="AQ36" s="176">
        <v>0</v>
      </c>
      <c r="AR36" s="176">
        <v>0</v>
      </c>
      <c r="AS36" s="176">
        <v>0</v>
      </c>
      <c r="AU36" s="417" t="s">
        <v>768</v>
      </c>
      <c r="AV36" s="176">
        <v>0</v>
      </c>
      <c r="AW36" s="176">
        <v>0</v>
      </c>
      <c r="AX36" s="176">
        <v>0</v>
      </c>
      <c r="AY36" s="176">
        <v>0</v>
      </c>
    </row>
    <row r="37" spans="1:51" s="29" customFormat="1" ht="17.25" x14ac:dyDescent="0.25">
      <c r="A37"/>
      <c r="B37" s="140" t="s">
        <v>1125</v>
      </c>
      <c r="C37" s="417">
        <v>-2</v>
      </c>
      <c r="D37" s="178">
        <v>0</v>
      </c>
      <c r="E37" s="178">
        <v>0</v>
      </c>
      <c r="F37" s="178">
        <v>0</v>
      </c>
      <c r="G37" s="141">
        <v>0</v>
      </c>
      <c r="H37" s="30"/>
      <c r="I37" s="417" t="s">
        <v>768</v>
      </c>
      <c r="J37" s="141">
        <v>0</v>
      </c>
      <c r="K37" s="141">
        <v>0</v>
      </c>
      <c r="L37" s="141">
        <v>0</v>
      </c>
      <c r="M37" s="141">
        <v>0</v>
      </c>
      <c r="O37" s="417"/>
      <c r="P37" s="273">
        <v>0</v>
      </c>
      <c r="Q37" s="273">
        <v>0</v>
      </c>
      <c r="R37" s="273">
        <v>0</v>
      </c>
      <c r="S37" s="141">
        <v>0</v>
      </c>
      <c r="U37" s="417" t="s">
        <v>768</v>
      </c>
      <c r="V37" s="141">
        <v>0</v>
      </c>
      <c r="W37" s="141">
        <v>0</v>
      </c>
      <c r="X37" s="141">
        <v>0</v>
      </c>
      <c r="Y37" s="145">
        <v>0</v>
      </c>
      <c r="Z37" s="148"/>
      <c r="AA37" s="176">
        <v>0</v>
      </c>
      <c r="AB37" s="418">
        <v>0</v>
      </c>
      <c r="AC37" s="176">
        <v>0</v>
      </c>
      <c r="AD37" s="176">
        <v>0</v>
      </c>
      <c r="AE37" s="176">
        <v>0</v>
      </c>
      <c r="AF37" s="176">
        <v>0</v>
      </c>
      <c r="AG37" s="176">
        <v>0</v>
      </c>
      <c r="AI37" s="417" t="s">
        <v>768</v>
      </c>
      <c r="AJ37" s="176">
        <v>0</v>
      </c>
      <c r="AK37" s="176">
        <v>0</v>
      </c>
      <c r="AL37" s="176">
        <v>0</v>
      </c>
      <c r="AM37" s="176">
        <v>0</v>
      </c>
      <c r="AO37" s="417"/>
      <c r="AP37" s="176">
        <v>0</v>
      </c>
      <c r="AQ37" s="176">
        <v>0</v>
      </c>
      <c r="AR37" s="176">
        <v>0</v>
      </c>
      <c r="AS37" s="176">
        <v>0</v>
      </c>
      <c r="AU37" s="417" t="s">
        <v>768</v>
      </c>
      <c r="AV37" s="176">
        <v>0</v>
      </c>
      <c r="AW37" s="176">
        <v>0</v>
      </c>
      <c r="AX37" s="176">
        <v>0</v>
      </c>
      <c r="AY37" s="176">
        <v>0</v>
      </c>
    </row>
    <row r="38" spans="1:51" s="29" customFormat="1" ht="17.25" x14ac:dyDescent="0.25">
      <c r="A38"/>
      <c r="B38" s="140" t="s">
        <v>1126</v>
      </c>
      <c r="C38" s="417">
        <v>-2</v>
      </c>
      <c r="D38" s="178">
        <v>0</v>
      </c>
      <c r="E38" s="178">
        <v>0</v>
      </c>
      <c r="F38" s="178">
        <v>0</v>
      </c>
      <c r="G38" s="141">
        <v>0</v>
      </c>
      <c r="H38" s="30"/>
      <c r="I38" s="417" t="s">
        <v>768</v>
      </c>
      <c r="J38" s="141">
        <v>0</v>
      </c>
      <c r="K38" s="141">
        <v>0</v>
      </c>
      <c r="L38" s="141">
        <v>0</v>
      </c>
      <c r="M38" s="141">
        <v>0</v>
      </c>
      <c r="O38" s="417"/>
      <c r="P38" s="273">
        <v>0</v>
      </c>
      <c r="Q38" s="273">
        <v>0</v>
      </c>
      <c r="R38" s="273">
        <v>0</v>
      </c>
      <c r="S38" s="141">
        <v>0</v>
      </c>
      <c r="U38" s="417" t="s">
        <v>768</v>
      </c>
      <c r="V38" s="141">
        <v>0</v>
      </c>
      <c r="W38" s="141">
        <v>0</v>
      </c>
      <c r="X38" s="141">
        <v>0</v>
      </c>
      <c r="Y38" s="145">
        <v>0</v>
      </c>
      <c r="Z38" s="148"/>
      <c r="AA38" s="176">
        <v>0</v>
      </c>
      <c r="AB38" s="418">
        <v>0</v>
      </c>
      <c r="AC38" s="176">
        <v>0</v>
      </c>
      <c r="AD38" s="176">
        <v>0</v>
      </c>
      <c r="AE38" s="176">
        <v>0</v>
      </c>
      <c r="AF38" s="176">
        <v>0</v>
      </c>
      <c r="AG38" s="176">
        <v>0</v>
      </c>
      <c r="AI38" s="417" t="s">
        <v>768</v>
      </c>
      <c r="AJ38" s="176">
        <v>0</v>
      </c>
      <c r="AK38" s="176">
        <v>0</v>
      </c>
      <c r="AL38" s="176">
        <v>0</v>
      </c>
      <c r="AM38" s="176">
        <v>0</v>
      </c>
      <c r="AO38" s="417"/>
      <c r="AP38" s="176">
        <v>0</v>
      </c>
      <c r="AQ38" s="176">
        <v>0</v>
      </c>
      <c r="AR38" s="176">
        <v>0</v>
      </c>
      <c r="AS38" s="176">
        <v>0</v>
      </c>
      <c r="AU38" s="417" t="s">
        <v>768</v>
      </c>
      <c r="AV38" s="176">
        <v>0</v>
      </c>
      <c r="AW38" s="176">
        <v>0</v>
      </c>
      <c r="AX38" s="176">
        <v>0</v>
      </c>
      <c r="AY38" s="176">
        <v>0</v>
      </c>
    </row>
    <row r="39" spans="1:51" s="31" customFormat="1" x14ac:dyDescent="0.25">
      <c r="D39" s="302"/>
      <c r="E39" s="302"/>
      <c r="J39" s="459"/>
      <c r="K39" s="459"/>
      <c r="L39" s="302"/>
      <c r="M39" s="302"/>
      <c r="P39" s="302"/>
      <c r="Q39" s="302"/>
      <c r="R39" s="302"/>
      <c r="S39" s="302"/>
      <c r="V39" s="302"/>
      <c r="W39" s="302"/>
      <c r="X39" s="302"/>
      <c r="Y39" s="302"/>
      <c r="Z39" s="300"/>
      <c r="AC39" s="302"/>
      <c r="AD39" s="302"/>
      <c r="AE39" s="302"/>
      <c r="AF39" s="302"/>
      <c r="AG39" s="302"/>
      <c r="AJ39" s="302"/>
      <c r="AK39" s="302"/>
      <c r="AL39" s="302"/>
      <c r="AM39" s="302"/>
      <c r="AP39" s="302"/>
      <c r="AQ39" s="302"/>
      <c r="AV39" s="302"/>
      <c r="AW39" s="302"/>
    </row>
    <row r="40" spans="1:51" s="33" customFormat="1" ht="15.75" x14ac:dyDescent="0.25">
      <c r="B40" s="161" t="s">
        <v>797</v>
      </c>
      <c r="C40" s="161"/>
      <c r="J40" s="161" t="s">
        <v>795</v>
      </c>
      <c r="K40" s="161"/>
      <c r="L40" s="395"/>
      <c r="M40" s="395"/>
      <c r="P40" s="161" t="s">
        <v>966</v>
      </c>
      <c r="Q40" s="161"/>
      <c r="R40" s="395"/>
      <c r="S40" s="395"/>
      <c r="V40" s="161" t="s">
        <v>794</v>
      </c>
      <c r="W40" s="161"/>
      <c r="X40" s="395"/>
      <c r="Y40" s="395"/>
      <c r="Z40" s="304"/>
      <c r="AA40" s="161" t="s">
        <v>967</v>
      </c>
      <c r="AB40" s="161"/>
      <c r="AC40" s="395"/>
      <c r="AD40" s="395"/>
      <c r="AE40" s="395"/>
      <c r="AF40" s="395"/>
      <c r="AG40" s="396"/>
      <c r="AJ40" s="161" t="s">
        <v>795</v>
      </c>
      <c r="AK40" s="161"/>
      <c r="AL40" s="395"/>
      <c r="AM40" s="395"/>
      <c r="AP40" s="161" t="s">
        <v>968</v>
      </c>
      <c r="AQ40" s="161"/>
      <c r="AV40" s="161" t="s">
        <v>794</v>
      </c>
      <c r="AW40" s="161"/>
    </row>
    <row r="41" spans="1:51" ht="45" x14ac:dyDescent="0.25">
      <c r="B41" s="28" t="s">
        <v>22</v>
      </c>
      <c r="C41" s="408" t="s">
        <v>1146</v>
      </c>
      <c r="D41" s="439" t="s">
        <v>1147</v>
      </c>
      <c r="E41" s="439" t="s">
        <v>1148</v>
      </c>
      <c r="F41" s="439" t="s">
        <v>1149</v>
      </c>
      <c r="G41" s="440" t="s">
        <v>1150</v>
      </c>
      <c r="I41" s="408" t="s">
        <v>1146</v>
      </c>
      <c r="J41" s="439" t="s">
        <v>1147</v>
      </c>
      <c r="K41" s="439" t="s">
        <v>1148</v>
      </c>
      <c r="L41" s="439" t="s">
        <v>1149</v>
      </c>
      <c r="M41" s="440" t="s">
        <v>1150</v>
      </c>
      <c r="O41" s="408" t="s">
        <v>1146</v>
      </c>
      <c r="P41" s="439" t="s">
        <v>1147</v>
      </c>
      <c r="Q41" s="439" t="s">
        <v>1148</v>
      </c>
      <c r="R41" s="439" t="s">
        <v>1149</v>
      </c>
      <c r="S41" s="440" t="s">
        <v>1150</v>
      </c>
      <c r="U41" s="408" t="s">
        <v>1146</v>
      </c>
      <c r="V41" s="439" t="s">
        <v>1147</v>
      </c>
      <c r="W41" s="439" t="s">
        <v>1148</v>
      </c>
      <c r="X41" s="439" t="s">
        <v>1149</v>
      </c>
      <c r="Y41" s="440" t="s">
        <v>1150</v>
      </c>
      <c r="Z41" s="298"/>
      <c r="AA41" s="299" t="s">
        <v>1014</v>
      </c>
      <c r="AB41" s="408" t="s">
        <v>1146</v>
      </c>
      <c r="AC41" s="439" t="s">
        <v>1147</v>
      </c>
      <c r="AD41" s="439" t="s">
        <v>1148</v>
      </c>
      <c r="AE41" s="439"/>
      <c r="AF41" s="439" t="s">
        <v>1149</v>
      </c>
      <c r="AG41" s="440" t="s">
        <v>1150</v>
      </c>
      <c r="AI41" s="408" t="s">
        <v>1146</v>
      </c>
      <c r="AJ41" s="439" t="s">
        <v>1147</v>
      </c>
      <c r="AK41" s="439" t="s">
        <v>1148</v>
      </c>
      <c r="AL41" s="439" t="s">
        <v>1149</v>
      </c>
      <c r="AM41" s="440" t="s">
        <v>1150</v>
      </c>
      <c r="AO41" s="408" t="s">
        <v>1146</v>
      </c>
      <c r="AP41" s="439" t="s">
        <v>1147</v>
      </c>
      <c r="AQ41" s="439" t="s">
        <v>1148</v>
      </c>
      <c r="AR41" s="439" t="s">
        <v>1149</v>
      </c>
      <c r="AS41" s="440" t="s">
        <v>1150</v>
      </c>
      <c r="AU41" s="408" t="s">
        <v>1146</v>
      </c>
      <c r="AV41" s="439" t="s">
        <v>1147</v>
      </c>
      <c r="AW41" s="439" t="s">
        <v>1148</v>
      </c>
      <c r="AX41" s="439" t="s">
        <v>1149</v>
      </c>
      <c r="AY41" s="440" t="s">
        <v>1150</v>
      </c>
    </row>
    <row r="42" spans="1:51" x14ac:dyDescent="0.25">
      <c r="B42" s="140" t="s">
        <v>596</v>
      </c>
      <c r="C42" s="430"/>
      <c r="D42" s="190">
        <v>150.13</v>
      </c>
      <c r="E42" s="414">
        <v>154.63999999999999</v>
      </c>
      <c r="F42" s="183">
        <v>123.68</v>
      </c>
      <c r="G42" s="149">
        <v>150.13</v>
      </c>
      <c r="I42" s="141" t="s">
        <v>768</v>
      </c>
      <c r="J42" s="141">
        <v>0</v>
      </c>
      <c r="K42" s="141">
        <v>0</v>
      </c>
      <c r="L42" s="141">
        <v>0</v>
      </c>
      <c r="M42" s="141">
        <v>0</v>
      </c>
      <c r="N42" s="460"/>
      <c r="O42" s="461"/>
      <c r="P42" s="190">
        <v>151.46</v>
      </c>
      <c r="Q42" s="414">
        <v>155.97</v>
      </c>
      <c r="R42" s="183">
        <v>125.01</v>
      </c>
      <c r="S42" s="189">
        <v>151.46</v>
      </c>
      <c r="U42" s="141" t="s">
        <v>768</v>
      </c>
      <c r="V42" s="141">
        <v>0</v>
      </c>
      <c r="W42" s="141">
        <v>0</v>
      </c>
      <c r="X42" s="141">
        <v>0</v>
      </c>
      <c r="Y42" s="145">
        <v>0</v>
      </c>
      <c r="Z42" s="298"/>
      <c r="AA42" s="141">
        <v>0</v>
      </c>
      <c r="AB42" s="417">
        <v>0</v>
      </c>
      <c r="AC42" s="164">
        <v>152.78</v>
      </c>
      <c r="AD42" s="416">
        <v>157.29</v>
      </c>
      <c r="AE42" s="416">
        <v>0</v>
      </c>
      <c r="AF42" s="183">
        <v>132.62</v>
      </c>
      <c r="AG42" s="189">
        <v>159.07</v>
      </c>
      <c r="AI42" s="176" t="s">
        <v>768</v>
      </c>
      <c r="AJ42" s="176">
        <v>0</v>
      </c>
      <c r="AK42" s="176">
        <v>0</v>
      </c>
      <c r="AL42" s="176">
        <v>0</v>
      </c>
      <c r="AM42" s="176">
        <v>0</v>
      </c>
      <c r="AO42" s="441"/>
      <c r="AP42" s="164">
        <v>154.11000000000001</v>
      </c>
      <c r="AQ42" s="416">
        <v>158.62</v>
      </c>
      <c r="AR42" s="183">
        <v>133.94999999999999</v>
      </c>
      <c r="AS42" s="189">
        <v>160.4</v>
      </c>
      <c r="AU42" s="176" t="s">
        <v>768</v>
      </c>
      <c r="AV42" s="176">
        <v>0</v>
      </c>
      <c r="AW42" s="176">
        <v>0</v>
      </c>
      <c r="AX42" s="176">
        <v>0</v>
      </c>
      <c r="AY42" s="176">
        <v>0</v>
      </c>
    </row>
    <row r="43" spans="1:51" s="29" customFormat="1" x14ac:dyDescent="0.25">
      <c r="A43"/>
      <c r="B43" s="166" t="s">
        <v>597</v>
      </c>
      <c r="C43" s="462"/>
      <c r="D43" s="407">
        <v>75.069999999999993</v>
      </c>
      <c r="E43" s="414">
        <v>77.319999999999993</v>
      </c>
      <c r="F43" s="442">
        <v>61.84</v>
      </c>
      <c r="G43" s="149">
        <v>75.069999999999993</v>
      </c>
      <c r="H43" s="156"/>
      <c r="I43" s="141" t="s">
        <v>768</v>
      </c>
      <c r="J43" s="141">
        <v>0</v>
      </c>
      <c r="K43" s="141">
        <v>0</v>
      </c>
      <c r="L43" s="141">
        <v>0</v>
      </c>
      <c r="M43" s="141">
        <v>0</v>
      </c>
      <c r="O43" s="441"/>
      <c r="P43" s="190">
        <v>76.400000000000006</v>
      </c>
      <c r="Q43" s="414">
        <v>78.650000000000006</v>
      </c>
      <c r="R43" s="183">
        <v>63.17</v>
      </c>
      <c r="S43" s="189">
        <v>76.400000000000006</v>
      </c>
      <c r="U43" s="141" t="s">
        <v>768</v>
      </c>
      <c r="V43" s="141">
        <v>0</v>
      </c>
      <c r="W43" s="141">
        <v>0</v>
      </c>
      <c r="X43" s="141">
        <v>0</v>
      </c>
      <c r="Y43" s="145">
        <v>0</v>
      </c>
      <c r="Z43" s="298"/>
      <c r="AA43" s="141">
        <v>0</v>
      </c>
      <c r="AB43" s="417">
        <v>0</v>
      </c>
      <c r="AC43" s="164">
        <v>77.72</v>
      </c>
      <c r="AD43" s="416">
        <v>79.97</v>
      </c>
      <c r="AE43" s="416">
        <v>0</v>
      </c>
      <c r="AF43" s="183">
        <v>70.78</v>
      </c>
      <c r="AG43" s="189">
        <v>84.01</v>
      </c>
      <c r="AI43" s="176" t="s">
        <v>768</v>
      </c>
      <c r="AJ43" s="176">
        <v>0</v>
      </c>
      <c r="AK43" s="176">
        <v>0</v>
      </c>
      <c r="AL43" s="176">
        <v>0</v>
      </c>
      <c r="AM43" s="176">
        <v>0</v>
      </c>
      <c r="AO43" s="441"/>
      <c r="AP43" s="164">
        <v>79.05</v>
      </c>
      <c r="AQ43" s="416">
        <v>81.3</v>
      </c>
      <c r="AR43" s="183">
        <v>72.11</v>
      </c>
      <c r="AS43" s="189">
        <v>85.34</v>
      </c>
      <c r="AU43" s="176" t="s">
        <v>768</v>
      </c>
      <c r="AV43" s="176">
        <v>0</v>
      </c>
      <c r="AW43" s="176">
        <v>0</v>
      </c>
      <c r="AX43" s="176">
        <v>0</v>
      </c>
      <c r="AY43" s="176">
        <v>0</v>
      </c>
    </row>
    <row r="44" spans="1:51" x14ac:dyDescent="0.25">
      <c r="B44" s="146" t="s">
        <v>44</v>
      </c>
      <c r="C44" s="452"/>
      <c r="D44" s="407">
        <v>42.89</v>
      </c>
      <c r="E44" s="414">
        <v>44.18</v>
      </c>
      <c r="F44" s="442">
        <v>39.020000000000003</v>
      </c>
      <c r="G44" s="149">
        <v>42.89</v>
      </c>
      <c r="H44" s="155"/>
      <c r="I44" s="141" t="s">
        <v>768</v>
      </c>
      <c r="J44" s="141">
        <v>0</v>
      </c>
      <c r="K44" s="141">
        <v>0</v>
      </c>
      <c r="L44" s="141">
        <v>0</v>
      </c>
      <c r="M44" s="141">
        <v>0</v>
      </c>
      <c r="O44" s="441"/>
      <c r="P44" s="190">
        <v>44.22</v>
      </c>
      <c r="Q44" s="414">
        <v>45.51</v>
      </c>
      <c r="R44" s="183">
        <v>40.35</v>
      </c>
      <c r="S44" s="189">
        <v>44.22</v>
      </c>
      <c r="U44" s="141" t="s">
        <v>768</v>
      </c>
      <c r="V44" s="141">
        <v>0</v>
      </c>
      <c r="W44" s="141">
        <v>0</v>
      </c>
      <c r="X44" s="141">
        <v>0</v>
      </c>
      <c r="Y44" s="145">
        <v>0</v>
      </c>
      <c r="Z44" s="298"/>
      <c r="AA44" s="141">
        <v>0</v>
      </c>
      <c r="AB44" s="417">
        <v>0</v>
      </c>
      <c r="AC44" s="164">
        <v>45.54</v>
      </c>
      <c r="AD44" s="416">
        <v>46.83</v>
      </c>
      <c r="AE44" s="416">
        <v>0</v>
      </c>
      <c r="AF44" s="183">
        <v>47.96</v>
      </c>
      <c r="AG44" s="189">
        <v>51.83</v>
      </c>
      <c r="AI44" s="176" t="s">
        <v>768</v>
      </c>
      <c r="AJ44" s="176">
        <v>0</v>
      </c>
      <c r="AK44" s="176">
        <v>0</v>
      </c>
      <c r="AL44" s="176">
        <v>0</v>
      </c>
      <c r="AM44" s="176">
        <v>0</v>
      </c>
      <c r="AO44" s="441"/>
      <c r="AP44" s="164">
        <v>46.87</v>
      </c>
      <c r="AQ44" s="416">
        <v>48.16</v>
      </c>
      <c r="AR44" s="183">
        <v>49.29</v>
      </c>
      <c r="AS44" s="189">
        <v>53.16</v>
      </c>
      <c r="AU44" s="176" t="s">
        <v>768</v>
      </c>
      <c r="AV44" s="176">
        <v>0</v>
      </c>
      <c r="AW44" s="176">
        <v>0</v>
      </c>
      <c r="AX44" s="176">
        <v>0</v>
      </c>
      <c r="AY44" s="176">
        <v>0</v>
      </c>
    </row>
    <row r="45" spans="1:51" x14ac:dyDescent="0.25">
      <c r="B45" s="146" t="s">
        <v>12</v>
      </c>
      <c r="C45" s="452"/>
      <c r="D45" s="407">
        <v>35.65</v>
      </c>
      <c r="E45" s="414">
        <v>36.72</v>
      </c>
      <c r="F45" s="442">
        <v>29.83</v>
      </c>
      <c r="G45" s="149">
        <v>35.65</v>
      </c>
      <c r="I45" s="141" t="s">
        <v>768</v>
      </c>
      <c r="J45" s="141">
        <v>0</v>
      </c>
      <c r="K45" s="141">
        <v>0</v>
      </c>
      <c r="L45" s="141">
        <v>0</v>
      </c>
      <c r="M45" s="141">
        <v>0</v>
      </c>
      <c r="O45" s="441"/>
      <c r="P45" s="190">
        <v>36.979999999999997</v>
      </c>
      <c r="Q45" s="414">
        <v>38.049999999999997</v>
      </c>
      <c r="R45" s="183">
        <v>31.16</v>
      </c>
      <c r="S45" s="189">
        <v>36.979999999999997</v>
      </c>
      <c r="U45" s="141" t="s">
        <v>768</v>
      </c>
      <c r="V45" s="141">
        <v>0</v>
      </c>
      <c r="W45" s="141">
        <v>0</v>
      </c>
      <c r="X45" s="141">
        <v>0</v>
      </c>
      <c r="Y45" s="145">
        <v>0</v>
      </c>
      <c r="Z45" s="298"/>
      <c r="AA45" s="141">
        <v>0</v>
      </c>
      <c r="AB45" s="417">
        <v>0</v>
      </c>
      <c r="AC45" s="164">
        <v>38.299999999999997</v>
      </c>
      <c r="AD45" s="416">
        <v>39.369999999999997</v>
      </c>
      <c r="AE45" s="416">
        <v>0</v>
      </c>
      <c r="AF45" s="183">
        <v>38.770000000000003</v>
      </c>
      <c r="AG45" s="189">
        <v>44.59</v>
      </c>
      <c r="AI45" s="176" t="s">
        <v>768</v>
      </c>
      <c r="AJ45" s="176">
        <v>0</v>
      </c>
      <c r="AK45" s="176">
        <v>0</v>
      </c>
      <c r="AL45" s="176">
        <v>0</v>
      </c>
      <c r="AM45" s="176">
        <v>0</v>
      </c>
      <c r="AO45" s="441"/>
      <c r="AP45" s="164">
        <v>39.630000000000003</v>
      </c>
      <c r="AQ45" s="416">
        <v>40.700000000000003</v>
      </c>
      <c r="AR45" s="183">
        <v>40.1</v>
      </c>
      <c r="AS45" s="189">
        <v>45.92</v>
      </c>
      <c r="AU45" s="176" t="s">
        <v>768</v>
      </c>
      <c r="AV45" s="176">
        <v>0</v>
      </c>
      <c r="AW45" s="176">
        <v>0</v>
      </c>
      <c r="AX45" s="176">
        <v>0</v>
      </c>
      <c r="AY45" s="176">
        <v>0</v>
      </c>
    </row>
    <row r="46" spans="1:51" x14ac:dyDescent="0.25">
      <c r="B46" s="146" t="s">
        <v>14</v>
      </c>
      <c r="C46" s="452"/>
      <c r="D46" s="407">
        <v>35.39</v>
      </c>
      <c r="E46" s="414">
        <v>36.450000000000003</v>
      </c>
      <c r="F46" s="442">
        <v>28.26</v>
      </c>
      <c r="G46" s="149">
        <v>35.39</v>
      </c>
      <c r="I46" s="141" t="s">
        <v>768</v>
      </c>
      <c r="J46" s="141">
        <v>0</v>
      </c>
      <c r="K46" s="141">
        <v>0</v>
      </c>
      <c r="L46" s="141">
        <v>0</v>
      </c>
      <c r="M46" s="141">
        <v>0</v>
      </c>
      <c r="O46" s="441"/>
      <c r="P46" s="190">
        <v>36.72</v>
      </c>
      <c r="Q46" s="414">
        <v>37.78</v>
      </c>
      <c r="R46" s="183">
        <v>29.59</v>
      </c>
      <c r="S46" s="189">
        <v>36.72</v>
      </c>
      <c r="U46" s="141" t="s">
        <v>768</v>
      </c>
      <c r="V46" s="141">
        <v>0</v>
      </c>
      <c r="W46" s="141">
        <v>0</v>
      </c>
      <c r="X46" s="141">
        <v>0</v>
      </c>
      <c r="Y46" s="145">
        <v>0</v>
      </c>
      <c r="Z46" s="298"/>
      <c r="AA46" s="141">
        <v>0</v>
      </c>
      <c r="AB46" s="417">
        <v>0</v>
      </c>
      <c r="AC46" s="164">
        <v>38.04</v>
      </c>
      <c r="AD46" s="416">
        <v>39.1</v>
      </c>
      <c r="AE46" s="416">
        <v>0</v>
      </c>
      <c r="AF46" s="183">
        <v>37.200000000000003</v>
      </c>
      <c r="AG46" s="189">
        <v>44.33</v>
      </c>
      <c r="AI46" s="176" t="s">
        <v>768</v>
      </c>
      <c r="AJ46" s="176">
        <v>0</v>
      </c>
      <c r="AK46" s="176">
        <v>0</v>
      </c>
      <c r="AL46" s="176">
        <v>0</v>
      </c>
      <c r="AM46" s="176">
        <v>0</v>
      </c>
      <c r="AO46" s="441"/>
      <c r="AP46" s="164">
        <v>39.369999999999997</v>
      </c>
      <c r="AQ46" s="416">
        <v>40.43</v>
      </c>
      <c r="AR46" s="183">
        <v>38.53</v>
      </c>
      <c r="AS46" s="189">
        <v>45.66</v>
      </c>
      <c r="AU46" s="176" t="s">
        <v>768</v>
      </c>
      <c r="AV46" s="176">
        <v>0</v>
      </c>
      <c r="AW46" s="176">
        <v>0</v>
      </c>
      <c r="AX46" s="176">
        <v>0</v>
      </c>
      <c r="AY46" s="176">
        <v>0</v>
      </c>
    </row>
    <row r="47" spans="1:51" x14ac:dyDescent="0.25">
      <c r="B47" s="146" t="s">
        <v>15</v>
      </c>
      <c r="C47" s="452"/>
      <c r="D47" s="407">
        <v>33.67</v>
      </c>
      <c r="E47" s="414">
        <v>34.68</v>
      </c>
      <c r="F47" s="178">
        <v>0</v>
      </c>
      <c r="G47" s="141">
        <v>0</v>
      </c>
      <c r="I47" s="141" t="s">
        <v>768</v>
      </c>
      <c r="J47" s="141">
        <v>0</v>
      </c>
      <c r="K47" s="141">
        <v>0</v>
      </c>
      <c r="L47" s="141">
        <v>0</v>
      </c>
      <c r="M47" s="141">
        <v>0</v>
      </c>
      <c r="O47" s="441"/>
      <c r="P47" s="190">
        <v>35</v>
      </c>
      <c r="Q47" s="414">
        <v>36.01</v>
      </c>
      <c r="R47" s="273">
        <v>0</v>
      </c>
      <c r="S47" s="141">
        <v>0</v>
      </c>
      <c r="U47" s="141" t="s">
        <v>768</v>
      </c>
      <c r="V47" s="141">
        <v>0</v>
      </c>
      <c r="W47" s="141">
        <v>0</v>
      </c>
      <c r="X47" s="141">
        <v>0</v>
      </c>
      <c r="Y47" s="145">
        <v>0</v>
      </c>
      <c r="Z47" s="298"/>
      <c r="AA47" s="141">
        <v>0</v>
      </c>
      <c r="AB47" s="417">
        <v>0</v>
      </c>
      <c r="AC47" s="164">
        <v>36.32</v>
      </c>
      <c r="AD47" s="416">
        <v>37.33</v>
      </c>
      <c r="AE47" s="416">
        <v>0</v>
      </c>
      <c r="AF47" s="176">
        <v>0</v>
      </c>
      <c r="AG47" s="176">
        <v>0</v>
      </c>
      <c r="AI47" s="176" t="s">
        <v>768</v>
      </c>
      <c r="AJ47" s="176">
        <v>0</v>
      </c>
      <c r="AK47" s="176">
        <v>0</v>
      </c>
      <c r="AL47" s="176">
        <v>0</v>
      </c>
      <c r="AM47" s="176">
        <v>0</v>
      </c>
      <c r="AO47" s="441"/>
      <c r="AP47" s="164">
        <v>37.65</v>
      </c>
      <c r="AQ47" s="416">
        <v>38.659999999999997</v>
      </c>
      <c r="AR47" s="176">
        <v>0</v>
      </c>
      <c r="AS47" s="176">
        <v>0</v>
      </c>
      <c r="AU47" s="176" t="s">
        <v>768</v>
      </c>
      <c r="AV47" s="176">
        <v>0</v>
      </c>
      <c r="AW47" s="176">
        <v>0</v>
      </c>
      <c r="AX47" s="176">
        <v>0</v>
      </c>
      <c r="AY47" s="176">
        <v>0</v>
      </c>
    </row>
    <row r="48" spans="1:51" x14ac:dyDescent="0.25">
      <c r="B48" s="146" t="s">
        <v>16</v>
      </c>
      <c r="C48" s="452"/>
      <c r="D48" s="407">
        <v>31.91</v>
      </c>
      <c r="E48" s="414">
        <v>32.869999999999997</v>
      </c>
      <c r="F48" s="178">
        <v>0</v>
      </c>
      <c r="G48" s="141">
        <v>0</v>
      </c>
      <c r="I48" s="141" t="s">
        <v>768</v>
      </c>
      <c r="J48" s="141">
        <v>0</v>
      </c>
      <c r="K48" s="141">
        <v>0</v>
      </c>
      <c r="L48" s="141">
        <v>0</v>
      </c>
      <c r="M48" s="141">
        <v>0</v>
      </c>
      <c r="O48" s="441"/>
      <c r="P48" s="190">
        <v>33.24</v>
      </c>
      <c r="Q48" s="414">
        <v>34.200000000000003</v>
      </c>
      <c r="R48" s="273">
        <v>0</v>
      </c>
      <c r="S48" s="141">
        <v>0</v>
      </c>
      <c r="U48" s="141" t="s">
        <v>768</v>
      </c>
      <c r="V48" s="141">
        <v>0</v>
      </c>
      <c r="W48" s="141">
        <v>0</v>
      </c>
      <c r="X48" s="141">
        <v>0</v>
      </c>
      <c r="Y48" s="145">
        <v>0</v>
      </c>
      <c r="Z48" s="298"/>
      <c r="AA48" s="141">
        <v>0</v>
      </c>
      <c r="AB48" s="417">
        <v>0</v>
      </c>
      <c r="AC48" s="164">
        <v>34.56</v>
      </c>
      <c r="AD48" s="416">
        <v>35.520000000000003</v>
      </c>
      <c r="AE48" s="416">
        <v>0</v>
      </c>
      <c r="AF48" s="176">
        <v>0</v>
      </c>
      <c r="AG48" s="176">
        <v>0</v>
      </c>
      <c r="AI48" s="176" t="s">
        <v>768</v>
      </c>
      <c r="AJ48" s="176">
        <v>0</v>
      </c>
      <c r="AK48" s="176">
        <v>0</v>
      </c>
      <c r="AL48" s="176">
        <v>0</v>
      </c>
      <c r="AM48" s="176">
        <v>0</v>
      </c>
      <c r="AO48" s="441"/>
      <c r="AP48" s="164">
        <v>35.89</v>
      </c>
      <c r="AQ48" s="416">
        <v>36.85</v>
      </c>
      <c r="AR48" s="176">
        <v>0</v>
      </c>
      <c r="AS48" s="176">
        <v>0</v>
      </c>
      <c r="AU48" s="176" t="s">
        <v>768</v>
      </c>
      <c r="AV48" s="176">
        <v>0</v>
      </c>
      <c r="AW48" s="176">
        <v>0</v>
      </c>
      <c r="AX48" s="176">
        <v>0</v>
      </c>
      <c r="AY48" s="176">
        <v>0</v>
      </c>
    </row>
    <row r="49" spans="1:51" x14ac:dyDescent="0.25">
      <c r="B49" s="146" t="s">
        <v>17</v>
      </c>
      <c r="C49" s="452"/>
      <c r="D49" s="407">
        <v>29.97</v>
      </c>
      <c r="E49" s="414">
        <v>30.87</v>
      </c>
      <c r="F49" s="178">
        <v>0</v>
      </c>
      <c r="G49" s="141">
        <v>0</v>
      </c>
      <c r="I49" s="141" t="s">
        <v>768</v>
      </c>
      <c r="J49" s="141">
        <v>0</v>
      </c>
      <c r="K49" s="141">
        <v>0</v>
      </c>
      <c r="L49" s="141">
        <v>0</v>
      </c>
      <c r="M49" s="141">
        <v>0</v>
      </c>
      <c r="O49" s="441"/>
      <c r="P49" s="190">
        <v>31.3</v>
      </c>
      <c r="Q49" s="414">
        <v>32.200000000000003</v>
      </c>
      <c r="R49" s="273">
        <v>0</v>
      </c>
      <c r="S49" s="141">
        <v>0</v>
      </c>
      <c r="U49" s="141" t="s">
        <v>768</v>
      </c>
      <c r="V49" s="141">
        <v>0</v>
      </c>
      <c r="W49" s="141">
        <v>0</v>
      </c>
      <c r="X49" s="141">
        <v>0</v>
      </c>
      <c r="Y49" s="145">
        <v>0</v>
      </c>
      <c r="Z49" s="298"/>
      <c r="AA49" s="141">
        <v>0</v>
      </c>
      <c r="AB49" s="417">
        <v>0</v>
      </c>
      <c r="AC49" s="164">
        <v>32.619999999999997</v>
      </c>
      <c r="AD49" s="416">
        <v>33.520000000000003</v>
      </c>
      <c r="AE49" s="416">
        <v>0</v>
      </c>
      <c r="AF49" s="176">
        <v>0</v>
      </c>
      <c r="AG49" s="176">
        <v>0</v>
      </c>
      <c r="AI49" s="176" t="s">
        <v>768</v>
      </c>
      <c r="AJ49" s="176">
        <v>0</v>
      </c>
      <c r="AK49" s="176">
        <v>0</v>
      </c>
      <c r="AL49" s="176">
        <v>0</v>
      </c>
      <c r="AM49" s="176">
        <v>0</v>
      </c>
      <c r="AO49" s="441"/>
      <c r="AP49" s="164">
        <v>33.950000000000003</v>
      </c>
      <c r="AQ49" s="416">
        <v>34.85</v>
      </c>
      <c r="AR49" s="176">
        <v>0</v>
      </c>
      <c r="AS49" s="176">
        <v>0</v>
      </c>
      <c r="AU49" s="176" t="s">
        <v>768</v>
      </c>
      <c r="AV49" s="176">
        <v>0</v>
      </c>
      <c r="AW49" s="176">
        <v>0</v>
      </c>
      <c r="AX49" s="176">
        <v>0</v>
      </c>
      <c r="AY49" s="176">
        <v>0</v>
      </c>
    </row>
    <row r="50" spans="1:51" x14ac:dyDescent="0.25">
      <c r="B50" s="146" t="s">
        <v>18</v>
      </c>
      <c r="C50" s="430"/>
      <c r="D50" s="178">
        <v>0</v>
      </c>
      <c r="E50" s="178">
        <v>0</v>
      </c>
      <c r="F50" s="178">
        <v>0</v>
      </c>
      <c r="G50" s="141">
        <v>0</v>
      </c>
      <c r="H50" s="103"/>
      <c r="I50" s="141" t="s">
        <v>768</v>
      </c>
      <c r="J50" s="141">
        <v>0</v>
      </c>
      <c r="K50" s="141">
        <v>0</v>
      </c>
      <c r="L50" s="141">
        <v>0</v>
      </c>
      <c r="M50" s="141">
        <v>0</v>
      </c>
      <c r="N50" s="103"/>
      <c r="O50" s="463"/>
      <c r="P50" s="273">
        <v>0</v>
      </c>
      <c r="Q50" s="273">
        <v>0</v>
      </c>
      <c r="R50" s="273">
        <v>0</v>
      </c>
      <c r="S50" s="141">
        <v>0</v>
      </c>
      <c r="T50" s="103"/>
      <c r="U50" s="141" t="s">
        <v>768</v>
      </c>
      <c r="V50" s="141">
        <v>0</v>
      </c>
      <c r="W50" s="141">
        <v>0</v>
      </c>
      <c r="X50" s="141">
        <v>0</v>
      </c>
      <c r="Y50" s="145">
        <v>0</v>
      </c>
      <c r="Z50" s="303"/>
      <c r="AA50" s="141">
        <v>0</v>
      </c>
      <c r="AB50" s="417">
        <v>0</v>
      </c>
      <c r="AC50" s="164">
        <v>30.24</v>
      </c>
      <c r="AD50" s="416">
        <v>31.15</v>
      </c>
      <c r="AE50" s="416">
        <v>0</v>
      </c>
      <c r="AF50" s="176">
        <v>0</v>
      </c>
      <c r="AG50" s="176">
        <v>0</v>
      </c>
      <c r="AH50" s="103"/>
      <c r="AI50" s="176" t="s">
        <v>768</v>
      </c>
      <c r="AJ50" s="176">
        <v>0</v>
      </c>
      <c r="AK50" s="176">
        <v>0</v>
      </c>
      <c r="AL50" s="176">
        <v>0</v>
      </c>
      <c r="AM50" s="176">
        <v>0</v>
      </c>
      <c r="AN50" s="103"/>
      <c r="AO50" s="463"/>
      <c r="AP50" s="164">
        <v>31.57</v>
      </c>
      <c r="AQ50" s="416">
        <v>32.520000000000003</v>
      </c>
      <c r="AR50" s="176">
        <v>0</v>
      </c>
      <c r="AS50" s="176">
        <v>0</v>
      </c>
      <c r="AU50" s="176" t="s">
        <v>768</v>
      </c>
      <c r="AV50" s="176">
        <v>0</v>
      </c>
      <c r="AW50" s="176">
        <v>0</v>
      </c>
      <c r="AX50" s="176">
        <v>0</v>
      </c>
      <c r="AY50" s="176">
        <v>0</v>
      </c>
    </row>
    <row r="51" spans="1:51" s="29" customFormat="1" ht="17.25" x14ac:dyDescent="0.25">
      <c r="A51"/>
      <c r="B51" s="140" t="s">
        <v>1121</v>
      </c>
      <c r="C51" s="417"/>
      <c r="D51" s="178">
        <v>0</v>
      </c>
      <c r="E51" s="178">
        <v>0</v>
      </c>
      <c r="F51" s="178">
        <v>0</v>
      </c>
      <c r="G51" s="141">
        <v>0</v>
      </c>
      <c r="H51" s="30"/>
      <c r="I51" s="141" t="s">
        <v>768</v>
      </c>
      <c r="J51" s="141">
        <v>0</v>
      </c>
      <c r="K51" s="141">
        <v>0</v>
      </c>
      <c r="L51" s="141">
        <v>0</v>
      </c>
      <c r="M51" s="141">
        <v>0</v>
      </c>
      <c r="O51" s="417"/>
      <c r="P51" s="273">
        <v>0</v>
      </c>
      <c r="Q51" s="273">
        <v>0</v>
      </c>
      <c r="R51" s="273">
        <v>0</v>
      </c>
      <c r="S51" s="141">
        <v>0</v>
      </c>
      <c r="U51" s="141" t="s">
        <v>768</v>
      </c>
      <c r="V51" s="141">
        <v>0</v>
      </c>
      <c r="W51" s="141">
        <v>0</v>
      </c>
      <c r="X51" s="141">
        <v>0</v>
      </c>
      <c r="Y51" s="145">
        <v>0</v>
      </c>
      <c r="Z51" s="148"/>
      <c r="AA51" s="141">
        <v>0</v>
      </c>
      <c r="AB51" s="417">
        <v>0</v>
      </c>
      <c r="AC51" s="145">
        <v>0</v>
      </c>
      <c r="AD51" s="416">
        <v>30.84</v>
      </c>
      <c r="AE51" s="458">
        <v>0.11</v>
      </c>
      <c r="AF51" s="176">
        <v>0</v>
      </c>
      <c r="AG51" s="176">
        <v>0</v>
      </c>
      <c r="AI51" s="176" t="s">
        <v>768</v>
      </c>
      <c r="AJ51" s="176">
        <v>0</v>
      </c>
      <c r="AK51" s="176">
        <v>0</v>
      </c>
      <c r="AL51" s="176">
        <v>0</v>
      </c>
      <c r="AM51" s="176">
        <v>0</v>
      </c>
      <c r="AO51" s="417"/>
      <c r="AP51" s="191">
        <v>0</v>
      </c>
      <c r="AQ51" s="416">
        <v>32.17</v>
      </c>
      <c r="AR51" s="176">
        <v>0</v>
      </c>
      <c r="AS51" s="176">
        <v>0</v>
      </c>
      <c r="AU51" s="176" t="s">
        <v>768</v>
      </c>
      <c r="AV51" s="176">
        <v>0</v>
      </c>
      <c r="AW51" s="176">
        <v>0</v>
      </c>
      <c r="AX51" s="176">
        <v>0</v>
      </c>
      <c r="AY51" s="176">
        <v>0</v>
      </c>
    </row>
    <row r="52" spans="1:51" s="29" customFormat="1" ht="17.25" x14ac:dyDescent="0.25">
      <c r="A52"/>
      <c r="B52" s="140" t="s">
        <v>1122</v>
      </c>
      <c r="C52" s="417"/>
      <c r="D52" s="178">
        <v>0</v>
      </c>
      <c r="E52" s="178">
        <v>0</v>
      </c>
      <c r="F52" s="178">
        <v>0</v>
      </c>
      <c r="G52" s="141">
        <v>0</v>
      </c>
      <c r="H52" s="30"/>
      <c r="I52" s="141" t="s">
        <v>768</v>
      </c>
      <c r="J52" s="141">
        <v>0</v>
      </c>
      <c r="K52" s="141">
        <v>0</v>
      </c>
      <c r="L52" s="141">
        <v>0</v>
      </c>
      <c r="M52" s="141">
        <v>0</v>
      </c>
      <c r="O52" s="417"/>
      <c r="P52" s="273">
        <v>0</v>
      </c>
      <c r="Q52" s="273">
        <v>0</v>
      </c>
      <c r="R52" s="273">
        <v>0</v>
      </c>
      <c r="S52" s="141">
        <v>0</v>
      </c>
      <c r="U52" s="141" t="s">
        <v>768</v>
      </c>
      <c r="V52" s="141">
        <v>0</v>
      </c>
      <c r="W52" s="141">
        <v>0</v>
      </c>
      <c r="X52" s="141">
        <v>0</v>
      </c>
      <c r="Y52" s="145">
        <v>0</v>
      </c>
      <c r="Z52" s="148"/>
      <c r="AA52" s="176">
        <v>0</v>
      </c>
      <c r="AB52" s="417">
        <v>0</v>
      </c>
      <c r="AC52" s="176">
        <v>0</v>
      </c>
      <c r="AD52" s="176">
        <v>0</v>
      </c>
      <c r="AE52" s="176">
        <v>0</v>
      </c>
      <c r="AF52" s="176">
        <v>0</v>
      </c>
      <c r="AG52" s="176">
        <v>0</v>
      </c>
      <c r="AI52" s="176" t="s">
        <v>768</v>
      </c>
      <c r="AJ52" s="176">
        <v>0</v>
      </c>
      <c r="AK52" s="176">
        <v>0</v>
      </c>
      <c r="AL52" s="176">
        <v>0</v>
      </c>
      <c r="AM52" s="176">
        <v>0</v>
      </c>
      <c r="AO52" s="417"/>
      <c r="AP52" s="176">
        <v>0</v>
      </c>
      <c r="AQ52" s="176">
        <v>0</v>
      </c>
      <c r="AR52" s="176">
        <v>0</v>
      </c>
      <c r="AS52" s="176">
        <v>0</v>
      </c>
      <c r="AU52" s="176" t="s">
        <v>768</v>
      </c>
      <c r="AV52" s="176">
        <v>0</v>
      </c>
      <c r="AW52" s="176">
        <v>0</v>
      </c>
      <c r="AX52" s="176">
        <v>0</v>
      </c>
      <c r="AY52" s="176">
        <v>0</v>
      </c>
    </row>
    <row r="53" spans="1:51" s="29" customFormat="1" ht="17.25" x14ac:dyDescent="0.25">
      <c r="A53"/>
      <c r="B53" s="140" t="s">
        <v>1123</v>
      </c>
      <c r="C53" s="417"/>
      <c r="D53" s="178">
        <v>0</v>
      </c>
      <c r="E53" s="178">
        <v>0</v>
      </c>
      <c r="F53" s="178">
        <v>0</v>
      </c>
      <c r="G53" s="141">
        <v>0</v>
      </c>
      <c r="H53" s="30"/>
      <c r="I53" s="141" t="s">
        <v>768</v>
      </c>
      <c r="J53" s="141">
        <v>0</v>
      </c>
      <c r="K53" s="141">
        <v>0</v>
      </c>
      <c r="L53" s="141">
        <v>0</v>
      </c>
      <c r="M53" s="141">
        <v>0</v>
      </c>
      <c r="O53" s="417"/>
      <c r="P53" s="273">
        <v>0</v>
      </c>
      <c r="Q53" s="273">
        <v>0</v>
      </c>
      <c r="R53" s="273">
        <v>0</v>
      </c>
      <c r="S53" s="141">
        <v>0</v>
      </c>
      <c r="U53" s="141" t="s">
        <v>768</v>
      </c>
      <c r="V53" s="141">
        <v>0</v>
      </c>
      <c r="W53" s="141">
        <v>0</v>
      </c>
      <c r="X53" s="141">
        <v>0</v>
      </c>
      <c r="Y53" s="145">
        <v>0</v>
      </c>
      <c r="Z53" s="148"/>
      <c r="AA53" s="176">
        <v>0</v>
      </c>
      <c r="AB53" s="417">
        <v>0</v>
      </c>
      <c r="AC53" s="176">
        <v>0</v>
      </c>
      <c r="AD53" s="176">
        <v>0</v>
      </c>
      <c r="AE53" s="176">
        <v>0</v>
      </c>
      <c r="AF53" s="176">
        <v>0</v>
      </c>
      <c r="AG53" s="176">
        <v>0</v>
      </c>
      <c r="AI53" s="176" t="s">
        <v>768</v>
      </c>
      <c r="AJ53" s="176">
        <v>0</v>
      </c>
      <c r="AK53" s="176">
        <v>0</v>
      </c>
      <c r="AL53" s="176">
        <v>0</v>
      </c>
      <c r="AM53" s="176">
        <v>0</v>
      </c>
      <c r="AO53" s="417"/>
      <c r="AP53" s="176">
        <v>0</v>
      </c>
      <c r="AQ53" s="176">
        <v>0</v>
      </c>
      <c r="AR53" s="176">
        <v>0</v>
      </c>
      <c r="AS53" s="176">
        <v>0</v>
      </c>
      <c r="AU53" s="176" t="s">
        <v>768</v>
      </c>
      <c r="AV53" s="176">
        <v>0</v>
      </c>
      <c r="AW53" s="176">
        <v>0</v>
      </c>
      <c r="AX53" s="176">
        <v>0</v>
      </c>
      <c r="AY53" s="176">
        <v>0</v>
      </c>
    </row>
    <row r="54" spans="1:51" s="29" customFormat="1" ht="17.25" x14ac:dyDescent="0.25">
      <c r="A54"/>
      <c r="B54" s="140" t="s">
        <v>1124</v>
      </c>
      <c r="C54" s="417"/>
      <c r="D54" s="178">
        <v>0</v>
      </c>
      <c r="E54" s="178">
        <v>0</v>
      </c>
      <c r="F54" s="178">
        <v>0</v>
      </c>
      <c r="G54" s="141">
        <v>0</v>
      </c>
      <c r="H54" s="30"/>
      <c r="I54" s="141" t="s">
        <v>768</v>
      </c>
      <c r="J54" s="141">
        <v>0</v>
      </c>
      <c r="K54" s="141">
        <v>0</v>
      </c>
      <c r="L54" s="141">
        <v>0</v>
      </c>
      <c r="M54" s="141">
        <v>0</v>
      </c>
      <c r="O54" s="417"/>
      <c r="P54" s="273">
        <v>0</v>
      </c>
      <c r="Q54" s="273">
        <v>0</v>
      </c>
      <c r="R54" s="273">
        <v>0</v>
      </c>
      <c r="S54" s="141">
        <v>0</v>
      </c>
      <c r="U54" s="141" t="s">
        <v>768</v>
      </c>
      <c r="V54" s="141">
        <v>0</v>
      </c>
      <c r="W54" s="141">
        <v>0</v>
      </c>
      <c r="X54" s="141">
        <v>0</v>
      </c>
      <c r="Y54" s="145">
        <v>0</v>
      </c>
      <c r="Z54" s="148"/>
      <c r="AA54" s="176">
        <v>0</v>
      </c>
      <c r="AB54" s="417">
        <v>0</v>
      </c>
      <c r="AC54" s="176">
        <v>0</v>
      </c>
      <c r="AD54" s="176">
        <v>0</v>
      </c>
      <c r="AE54" s="176">
        <v>0</v>
      </c>
      <c r="AF54" s="176">
        <v>0</v>
      </c>
      <c r="AG54" s="176">
        <v>0</v>
      </c>
      <c r="AI54" s="176" t="s">
        <v>768</v>
      </c>
      <c r="AJ54" s="176">
        <v>0</v>
      </c>
      <c r="AK54" s="176">
        <v>0</v>
      </c>
      <c r="AL54" s="176">
        <v>0</v>
      </c>
      <c r="AM54" s="176">
        <v>0</v>
      </c>
      <c r="AO54" s="417"/>
      <c r="AP54" s="176">
        <v>0</v>
      </c>
      <c r="AQ54" s="176">
        <v>0</v>
      </c>
      <c r="AR54" s="176">
        <v>0</v>
      </c>
      <c r="AS54" s="176">
        <v>0</v>
      </c>
      <c r="AU54" s="176" t="s">
        <v>768</v>
      </c>
      <c r="AV54" s="176">
        <v>0</v>
      </c>
      <c r="AW54" s="176">
        <v>0</v>
      </c>
      <c r="AX54" s="176">
        <v>0</v>
      </c>
      <c r="AY54" s="176">
        <v>0</v>
      </c>
    </row>
    <row r="55" spans="1:51" s="29" customFormat="1" ht="17.25" x14ac:dyDescent="0.25">
      <c r="A55"/>
      <c r="B55" s="140" t="s">
        <v>1125</v>
      </c>
      <c r="C55" s="417"/>
      <c r="D55" s="178">
        <v>0</v>
      </c>
      <c r="E55" s="178">
        <v>0</v>
      </c>
      <c r="F55" s="178">
        <v>0</v>
      </c>
      <c r="G55" s="141">
        <v>0</v>
      </c>
      <c r="H55" s="30"/>
      <c r="I55" s="141" t="s">
        <v>768</v>
      </c>
      <c r="J55" s="141">
        <v>0</v>
      </c>
      <c r="K55" s="141">
        <v>0</v>
      </c>
      <c r="L55" s="141">
        <v>0</v>
      </c>
      <c r="M55" s="141">
        <v>0</v>
      </c>
      <c r="O55" s="417"/>
      <c r="P55" s="273">
        <v>0</v>
      </c>
      <c r="Q55" s="273">
        <v>0</v>
      </c>
      <c r="R55" s="273">
        <v>0</v>
      </c>
      <c r="S55" s="141">
        <v>0</v>
      </c>
      <c r="U55" s="141" t="s">
        <v>768</v>
      </c>
      <c r="V55" s="141">
        <v>0</v>
      </c>
      <c r="W55" s="141">
        <v>0</v>
      </c>
      <c r="X55" s="141">
        <v>0</v>
      </c>
      <c r="Y55" s="145">
        <v>0</v>
      </c>
      <c r="Z55" s="148"/>
      <c r="AA55" s="176">
        <v>0</v>
      </c>
      <c r="AB55" s="417">
        <v>0</v>
      </c>
      <c r="AC55" s="176">
        <v>0</v>
      </c>
      <c r="AD55" s="176">
        <v>0</v>
      </c>
      <c r="AE55" s="176">
        <v>0</v>
      </c>
      <c r="AF55" s="176">
        <v>0</v>
      </c>
      <c r="AG55" s="176">
        <v>0</v>
      </c>
      <c r="AI55" s="176" t="s">
        <v>768</v>
      </c>
      <c r="AJ55" s="176">
        <v>0</v>
      </c>
      <c r="AK55" s="176">
        <v>0</v>
      </c>
      <c r="AL55" s="176">
        <v>0</v>
      </c>
      <c r="AM55" s="176">
        <v>0</v>
      </c>
      <c r="AO55" s="417"/>
      <c r="AP55" s="176">
        <v>0</v>
      </c>
      <c r="AQ55" s="176">
        <v>0</v>
      </c>
      <c r="AR55" s="176">
        <v>0</v>
      </c>
      <c r="AS55" s="176">
        <v>0</v>
      </c>
      <c r="AU55" s="176" t="s">
        <v>768</v>
      </c>
      <c r="AV55" s="176">
        <v>0</v>
      </c>
      <c r="AW55" s="176">
        <v>0</v>
      </c>
      <c r="AX55" s="176">
        <v>0</v>
      </c>
      <c r="AY55" s="176">
        <v>0</v>
      </c>
    </row>
    <row r="56" spans="1:51" s="29" customFormat="1" ht="17.25" x14ac:dyDescent="0.25">
      <c r="A56"/>
      <c r="B56" s="140" t="s">
        <v>1126</v>
      </c>
      <c r="C56" s="417"/>
      <c r="D56" s="178">
        <v>0</v>
      </c>
      <c r="E56" s="178">
        <v>0</v>
      </c>
      <c r="F56" s="178">
        <v>0</v>
      </c>
      <c r="G56" s="141">
        <v>0</v>
      </c>
      <c r="H56" s="30"/>
      <c r="I56" s="141" t="s">
        <v>768</v>
      </c>
      <c r="J56" s="141">
        <v>0</v>
      </c>
      <c r="K56" s="141">
        <v>0</v>
      </c>
      <c r="L56" s="141">
        <v>0</v>
      </c>
      <c r="M56" s="141">
        <v>0</v>
      </c>
      <c r="O56" s="417"/>
      <c r="P56" s="273">
        <v>0</v>
      </c>
      <c r="Q56" s="273">
        <v>0</v>
      </c>
      <c r="R56" s="273">
        <v>0</v>
      </c>
      <c r="S56" s="141">
        <v>0</v>
      </c>
      <c r="U56" s="141" t="s">
        <v>768</v>
      </c>
      <c r="V56" s="141">
        <v>0</v>
      </c>
      <c r="W56" s="141">
        <v>0</v>
      </c>
      <c r="X56" s="141">
        <v>0</v>
      </c>
      <c r="Y56" s="145">
        <v>0</v>
      </c>
      <c r="Z56" s="148"/>
      <c r="AA56" s="176">
        <v>0</v>
      </c>
      <c r="AB56" s="417">
        <v>0</v>
      </c>
      <c r="AC56" s="176">
        <v>0</v>
      </c>
      <c r="AD56" s="176">
        <v>0</v>
      </c>
      <c r="AE56" s="176">
        <v>0</v>
      </c>
      <c r="AF56" s="176">
        <v>0</v>
      </c>
      <c r="AG56" s="176">
        <v>0</v>
      </c>
      <c r="AI56" s="176" t="s">
        <v>768</v>
      </c>
      <c r="AJ56" s="176">
        <v>0</v>
      </c>
      <c r="AK56" s="176">
        <v>0</v>
      </c>
      <c r="AL56" s="176">
        <v>0</v>
      </c>
      <c r="AM56" s="176">
        <v>0</v>
      </c>
      <c r="AO56" s="417"/>
      <c r="AP56" s="176">
        <v>0</v>
      </c>
      <c r="AQ56" s="176">
        <v>0</v>
      </c>
      <c r="AR56" s="176">
        <v>0</v>
      </c>
      <c r="AS56" s="176">
        <v>0</v>
      </c>
      <c r="AU56" s="176" t="s">
        <v>768</v>
      </c>
      <c r="AV56" s="176">
        <v>0</v>
      </c>
      <c r="AW56" s="176">
        <v>0</v>
      </c>
      <c r="AX56" s="176">
        <v>0</v>
      </c>
      <c r="AY56" s="176">
        <v>0</v>
      </c>
    </row>
    <row r="57" spans="1:51" s="31" customFormat="1" x14ac:dyDescent="0.25">
      <c r="D57" s="302"/>
      <c r="E57" s="302"/>
      <c r="J57" s="302"/>
      <c r="K57" s="302"/>
      <c r="L57" s="302"/>
      <c r="M57" s="302"/>
      <c r="P57" s="302"/>
      <c r="Q57" s="302"/>
      <c r="R57" s="302"/>
      <c r="S57" s="302"/>
      <c r="V57" s="302"/>
      <c r="W57" s="302"/>
      <c r="X57" s="302"/>
      <c r="Y57" s="302"/>
      <c r="Z57" s="300"/>
      <c r="AC57" s="302"/>
      <c r="AD57" s="302"/>
      <c r="AE57" s="302"/>
      <c r="AF57" s="302"/>
      <c r="AG57" s="302"/>
      <c r="AJ57" s="302"/>
      <c r="AK57" s="302"/>
      <c r="AL57" s="302"/>
      <c r="AM57" s="302"/>
      <c r="AP57" s="302"/>
      <c r="AQ57" s="302"/>
      <c r="AV57" s="302"/>
      <c r="AW57" s="302"/>
    </row>
    <row r="58" spans="1:51" s="33" customFormat="1" ht="15.75" x14ac:dyDescent="0.25">
      <c r="B58" s="161" t="s">
        <v>793</v>
      </c>
      <c r="C58" s="161"/>
      <c r="J58" s="161" t="s">
        <v>969</v>
      </c>
      <c r="K58" s="161"/>
      <c r="L58" s="395"/>
      <c r="M58" s="395"/>
      <c r="P58" s="161" t="s">
        <v>970</v>
      </c>
      <c r="Q58" s="161"/>
      <c r="R58" s="395"/>
      <c r="S58" s="395"/>
      <c r="V58" s="161" t="s">
        <v>971</v>
      </c>
      <c r="W58" s="161"/>
      <c r="X58" s="395"/>
      <c r="Y58" s="395"/>
      <c r="Z58" s="304"/>
      <c r="AA58" s="161" t="s">
        <v>972</v>
      </c>
      <c r="AB58" s="161"/>
      <c r="AC58" s="395"/>
      <c r="AD58" s="395"/>
      <c r="AE58" s="395"/>
      <c r="AF58" s="395"/>
      <c r="AG58" s="395"/>
      <c r="AJ58" s="161" t="s">
        <v>973</v>
      </c>
      <c r="AK58" s="161"/>
      <c r="AL58" s="395"/>
      <c r="AM58" s="395"/>
      <c r="AP58" s="161" t="s">
        <v>974</v>
      </c>
      <c r="AQ58" s="161"/>
      <c r="AV58" s="161" t="s">
        <v>971</v>
      </c>
      <c r="AW58" s="161"/>
    </row>
    <row r="59" spans="1:51" ht="45" x14ac:dyDescent="0.25">
      <c r="B59" s="28" t="s">
        <v>22</v>
      </c>
      <c r="C59" s="408" t="s">
        <v>1146</v>
      </c>
      <c r="D59" s="439" t="s">
        <v>1147</v>
      </c>
      <c r="E59" s="439" t="s">
        <v>1148</v>
      </c>
      <c r="F59" s="439" t="s">
        <v>1149</v>
      </c>
      <c r="G59" s="440" t="s">
        <v>1150</v>
      </c>
      <c r="I59" s="408" t="s">
        <v>1146</v>
      </c>
      <c r="J59" s="439" t="s">
        <v>1147</v>
      </c>
      <c r="K59" s="439" t="s">
        <v>1148</v>
      </c>
      <c r="L59" s="439" t="s">
        <v>1149</v>
      </c>
      <c r="M59" s="440" t="s">
        <v>1150</v>
      </c>
      <c r="O59" s="408" t="s">
        <v>1146</v>
      </c>
      <c r="P59" s="439" t="s">
        <v>1147</v>
      </c>
      <c r="Q59" s="439" t="s">
        <v>1148</v>
      </c>
      <c r="R59" s="439" t="s">
        <v>1149</v>
      </c>
      <c r="S59" s="440" t="s">
        <v>1150</v>
      </c>
      <c r="U59" s="408" t="s">
        <v>1146</v>
      </c>
      <c r="V59" s="439" t="s">
        <v>1147</v>
      </c>
      <c r="W59" s="439" t="s">
        <v>1148</v>
      </c>
      <c r="X59" s="439" t="s">
        <v>1149</v>
      </c>
      <c r="Y59" s="440" t="s">
        <v>1150</v>
      </c>
      <c r="Z59" s="298"/>
      <c r="AA59" s="299" t="s">
        <v>1014</v>
      </c>
      <c r="AB59" s="408" t="s">
        <v>1146</v>
      </c>
      <c r="AC59" s="439" t="s">
        <v>1147</v>
      </c>
      <c r="AD59" s="439" t="s">
        <v>1148</v>
      </c>
      <c r="AE59" s="439"/>
      <c r="AF59" s="439" t="s">
        <v>1149</v>
      </c>
      <c r="AG59" s="440" t="s">
        <v>1150</v>
      </c>
      <c r="AI59" s="408" t="s">
        <v>1146</v>
      </c>
      <c r="AJ59" s="439" t="s">
        <v>1147</v>
      </c>
      <c r="AK59" s="439" t="s">
        <v>1148</v>
      </c>
      <c r="AL59" s="439" t="s">
        <v>1149</v>
      </c>
      <c r="AM59" s="440" t="s">
        <v>1150</v>
      </c>
      <c r="AO59" s="408" t="s">
        <v>1146</v>
      </c>
      <c r="AP59" s="439" t="s">
        <v>1147</v>
      </c>
      <c r="AQ59" s="439" t="s">
        <v>1148</v>
      </c>
      <c r="AR59" s="439" t="s">
        <v>1149</v>
      </c>
      <c r="AS59" s="440" t="s">
        <v>1150</v>
      </c>
      <c r="AU59" s="408" t="s">
        <v>1146</v>
      </c>
      <c r="AV59" s="439" t="s">
        <v>1147</v>
      </c>
      <c r="AW59" s="439" t="s">
        <v>1148</v>
      </c>
      <c r="AX59" s="439" t="s">
        <v>1149</v>
      </c>
      <c r="AY59" s="440" t="s">
        <v>1150</v>
      </c>
    </row>
    <row r="60" spans="1:51" x14ac:dyDescent="0.25">
      <c r="B60" s="140" t="s">
        <v>596</v>
      </c>
      <c r="C60" s="430"/>
      <c r="D60" s="190">
        <v>150.13</v>
      </c>
      <c r="E60" s="414">
        <v>154.63999999999999</v>
      </c>
      <c r="F60" s="183">
        <v>123.68</v>
      </c>
      <c r="G60" s="149">
        <v>150.13</v>
      </c>
      <c r="I60" s="441" t="s">
        <v>768</v>
      </c>
      <c r="J60" s="164">
        <v>150.46</v>
      </c>
      <c r="K60" s="416">
        <v>155.97</v>
      </c>
      <c r="L60" s="183">
        <v>124.01</v>
      </c>
      <c r="M60" s="188">
        <v>150.46</v>
      </c>
      <c r="N60" s="460"/>
      <c r="O60" s="461"/>
      <c r="P60" s="190">
        <v>151.46</v>
      </c>
      <c r="Q60" s="414">
        <v>155.97</v>
      </c>
      <c r="R60" s="183">
        <v>125.01</v>
      </c>
      <c r="S60" s="189">
        <v>151.46</v>
      </c>
      <c r="U60" s="441" t="s">
        <v>768</v>
      </c>
      <c r="V60" s="164">
        <v>151.79</v>
      </c>
      <c r="W60" s="416">
        <v>156.30000000000001</v>
      </c>
      <c r="X60" s="183">
        <v>125.34</v>
      </c>
      <c r="Y60" s="188">
        <v>151.79</v>
      </c>
      <c r="Z60" s="298"/>
      <c r="AA60" s="176">
        <v>0</v>
      </c>
      <c r="AB60" s="417">
        <v>0</v>
      </c>
      <c r="AC60" s="164">
        <v>152.78</v>
      </c>
      <c r="AD60" s="416">
        <v>157.29</v>
      </c>
      <c r="AE60" s="416">
        <v>0</v>
      </c>
      <c r="AF60" s="183">
        <v>132.62</v>
      </c>
      <c r="AG60" s="189">
        <v>159.07</v>
      </c>
      <c r="AI60" s="441" t="s">
        <v>768</v>
      </c>
      <c r="AJ60" s="164">
        <v>148.74</v>
      </c>
      <c r="AK60" s="416">
        <v>157.62</v>
      </c>
      <c r="AL60" s="183">
        <v>132.94999999999999</v>
      </c>
      <c r="AM60" s="90">
        <v>159.4</v>
      </c>
      <c r="AO60" s="441"/>
      <c r="AP60" s="164">
        <v>154.11000000000001</v>
      </c>
      <c r="AQ60" s="416">
        <v>158.62</v>
      </c>
      <c r="AR60" s="183">
        <v>133.94999999999999</v>
      </c>
      <c r="AS60" s="189">
        <v>160.4</v>
      </c>
      <c r="AU60" s="441" t="s">
        <v>768</v>
      </c>
      <c r="AV60" s="164">
        <v>154.44</v>
      </c>
      <c r="AW60" s="416">
        <v>158.94999999999999</v>
      </c>
      <c r="AX60" s="183">
        <v>134.28</v>
      </c>
      <c r="AY60" s="90">
        <v>160.72999999999999</v>
      </c>
    </row>
    <row r="61" spans="1:51" s="29" customFormat="1" x14ac:dyDescent="0.25">
      <c r="A61"/>
      <c r="B61" s="166" t="s">
        <v>597</v>
      </c>
      <c r="C61" s="462"/>
      <c r="D61" s="407">
        <v>75.069999999999993</v>
      </c>
      <c r="E61" s="414">
        <v>77.319999999999993</v>
      </c>
      <c r="F61" s="442">
        <v>61.84</v>
      </c>
      <c r="G61" s="149">
        <v>75.069999999999993</v>
      </c>
      <c r="H61" s="156"/>
      <c r="I61" s="464" t="s">
        <v>768</v>
      </c>
      <c r="J61" s="164">
        <v>75.400000000000006</v>
      </c>
      <c r="K61" s="416">
        <v>78.650000000000006</v>
      </c>
      <c r="L61" s="183">
        <v>62.17</v>
      </c>
      <c r="M61" s="188">
        <v>75.400000000000006</v>
      </c>
      <c r="O61" s="441"/>
      <c r="P61" s="190">
        <v>76.400000000000006</v>
      </c>
      <c r="Q61" s="414">
        <v>78.650000000000006</v>
      </c>
      <c r="R61" s="183">
        <v>63.17</v>
      </c>
      <c r="S61" s="189">
        <v>76.400000000000006</v>
      </c>
      <c r="U61" s="441" t="s">
        <v>768</v>
      </c>
      <c r="V61" s="164">
        <v>76.73</v>
      </c>
      <c r="W61" s="416">
        <v>78.98</v>
      </c>
      <c r="X61" s="183">
        <v>63.5</v>
      </c>
      <c r="Y61" s="188">
        <v>76.73</v>
      </c>
      <c r="Z61" s="298"/>
      <c r="AA61" s="443">
        <v>75.069999999999993</v>
      </c>
      <c r="AB61" s="444">
        <v>0</v>
      </c>
      <c r="AC61" s="164">
        <v>77.72</v>
      </c>
      <c r="AD61" s="416">
        <v>79.97</v>
      </c>
      <c r="AE61" s="416">
        <v>0</v>
      </c>
      <c r="AF61" s="183">
        <v>70.78</v>
      </c>
      <c r="AG61" s="189">
        <v>84.01</v>
      </c>
      <c r="AI61" s="441" t="s">
        <v>768</v>
      </c>
      <c r="AJ61" s="164">
        <v>75.86</v>
      </c>
      <c r="AK61" s="416">
        <v>80.3</v>
      </c>
      <c r="AL61" s="183">
        <v>71.11</v>
      </c>
      <c r="AM61" s="90">
        <v>84.34</v>
      </c>
      <c r="AO61" s="441"/>
      <c r="AP61" s="164">
        <v>79.05</v>
      </c>
      <c r="AQ61" s="416">
        <v>81.3</v>
      </c>
      <c r="AR61" s="183">
        <v>72.11</v>
      </c>
      <c r="AS61" s="189">
        <v>85.34</v>
      </c>
      <c r="AU61" s="441" t="s">
        <v>768</v>
      </c>
      <c r="AV61" s="164">
        <v>79.38</v>
      </c>
      <c r="AW61" s="416">
        <v>81.63</v>
      </c>
      <c r="AX61" s="183">
        <v>72.44</v>
      </c>
      <c r="AY61" s="90">
        <v>85.67</v>
      </c>
    </row>
    <row r="62" spans="1:51" x14ac:dyDescent="0.25">
      <c r="B62" s="146" t="s">
        <v>44</v>
      </c>
      <c r="C62" s="452"/>
      <c r="D62" s="407">
        <v>42.89</v>
      </c>
      <c r="E62" s="414">
        <v>44.18</v>
      </c>
      <c r="F62" s="442">
        <v>39.020000000000003</v>
      </c>
      <c r="G62" s="149">
        <v>42.89</v>
      </c>
      <c r="H62" s="155"/>
      <c r="I62" s="465" t="s">
        <v>768</v>
      </c>
      <c r="J62" s="164">
        <v>43.22</v>
      </c>
      <c r="K62" s="416">
        <v>45.51</v>
      </c>
      <c r="L62" s="183">
        <v>39.35</v>
      </c>
      <c r="M62" s="188">
        <v>43.22</v>
      </c>
      <c r="O62" s="441"/>
      <c r="P62" s="190">
        <v>44.22</v>
      </c>
      <c r="Q62" s="414">
        <v>45.51</v>
      </c>
      <c r="R62" s="183">
        <v>40.35</v>
      </c>
      <c r="S62" s="189">
        <v>44.22</v>
      </c>
      <c r="U62" s="441" t="s">
        <v>768</v>
      </c>
      <c r="V62" s="164">
        <v>44.55</v>
      </c>
      <c r="W62" s="416">
        <v>45.84</v>
      </c>
      <c r="X62" s="183">
        <v>40.68</v>
      </c>
      <c r="Y62" s="188">
        <v>44.55</v>
      </c>
      <c r="Z62" s="298"/>
      <c r="AA62" s="443">
        <v>42.89</v>
      </c>
      <c r="AB62" s="444">
        <v>0</v>
      </c>
      <c r="AC62" s="164">
        <v>45.54</v>
      </c>
      <c r="AD62" s="416">
        <v>46.83</v>
      </c>
      <c r="AE62" s="416">
        <v>0</v>
      </c>
      <c r="AF62" s="183">
        <v>47.96</v>
      </c>
      <c r="AG62" s="189">
        <v>51.83</v>
      </c>
      <c r="AI62" s="441" t="s">
        <v>768</v>
      </c>
      <c r="AJ62" s="164">
        <v>44.62</v>
      </c>
      <c r="AK62" s="416">
        <v>47.16</v>
      </c>
      <c r="AL62" s="183">
        <v>48.29</v>
      </c>
      <c r="AM62" s="90">
        <v>52.16</v>
      </c>
      <c r="AO62" s="441"/>
      <c r="AP62" s="164">
        <v>46.87</v>
      </c>
      <c r="AQ62" s="416">
        <v>48.16</v>
      </c>
      <c r="AR62" s="183">
        <v>49.29</v>
      </c>
      <c r="AS62" s="189">
        <v>53.16</v>
      </c>
      <c r="AU62" s="441" t="s">
        <v>768</v>
      </c>
      <c r="AV62" s="164">
        <v>47.2</v>
      </c>
      <c r="AW62" s="416">
        <v>48.49</v>
      </c>
      <c r="AX62" s="183">
        <v>49.62</v>
      </c>
      <c r="AY62" s="90">
        <v>53.49</v>
      </c>
    </row>
    <row r="63" spans="1:51" x14ac:dyDescent="0.25">
      <c r="B63" s="146" t="s">
        <v>12</v>
      </c>
      <c r="C63" s="452"/>
      <c r="D63" s="407">
        <v>34.61</v>
      </c>
      <c r="E63" s="414">
        <v>35.65</v>
      </c>
      <c r="F63" s="442">
        <v>29.83</v>
      </c>
      <c r="G63" s="149">
        <v>34.61</v>
      </c>
      <c r="I63" s="441" t="s">
        <v>768</v>
      </c>
      <c r="J63" s="164">
        <v>34.94</v>
      </c>
      <c r="K63" s="416">
        <v>36.979999999999997</v>
      </c>
      <c r="L63" s="183">
        <v>30.16</v>
      </c>
      <c r="M63" s="188">
        <v>34.94</v>
      </c>
      <c r="O63" s="441"/>
      <c r="P63" s="190">
        <v>35.94</v>
      </c>
      <c r="Q63" s="414">
        <v>36.979999999999997</v>
      </c>
      <c r="R63" s="183">
        <v>31.16</v>
      </c>
      <c r="S63" s="189">
        <v>35.94</v>
      </c>
      <c r="U63" s="441" t="s">
        <v>768</v>
      </c>
      <c r="V63" s="164">
        <v>36.270000000000003</v>
      </c>
      <c r="W63" s="416">
        <v>37.31</v>
      </c>
      <c r="X63" s="183">
        <v>31.49</v>
      </c>
      <c r="Y63" s="188">
        <v>36.270000000000003</v>
      </c>
      <c r="Z63" s="298"/>
      <c r="AA63" s="443">
        <v>34.61</v>
      </c>
      <c r="AB63" s="444">
        <v>0</v>
      </c>
      <c r="AC63" s="164">
        <v>37.26</v>
      </c>
      <c r="AD63" s="416">
        <v>38.299999999999997</v>
      </c>
      <c r="AE63" s="416">
        <v>0</v>
      </c>
      <c r="AF63" s="183">
        <v>38.770000000000003</v>
      </c>
      <c r="AG63" s="189">
        <v>43.55</v>
      </c>
      <c r="AI63" s="441" t="s">
        <v>768</v>
      </c>
      <c r="AJ63" s="164">
        <v>36.58</v>
      </c>
      <c r="AK63" s="416">
        <v>38.630000000000003</v>
      </c>
      <c r="AL63" s="183">
        <v>39.1</v>
      </c>
      <c r="AM63" s="90">
        <v>43.88</v>
      </c>
      <c r="AO63" s="441"/>
      <c r="AP63" s="164">
        <v>38.590000000000003</v>
      </c>
      <c r="AQ63" s="416">
        <v>39.630000000000003</v>
      </c>
      <c r="AR63" s="183">
        <v>40.1</v>
      </c>
      <c r="AS63" s="189">
        <v>44.88</v>
      </c>
      <c r="AU63" s="441" t="s">
        <v>768</v>
      </c>
      <c r="AV63" s="164">
        <v>38.92</v>
      </c>
      <c r="AW63" s="416">
        <v>39.96</v>
      </c>
      <c r="AX63" s="183">
        <v>40.43</v>
      </c>
      <c r="AY63" s="90">
        <v>45.21</v>
      </c>
    </row>
    <row r="64" spans="1:51" x14ac:dyDescent="0.25">
      <c r="B64" s="146" t="s">
        <v>14</v>
      </c>
      <c r="C64" s="452"/>
      <c r="D64" s="407">
        <v>35.39</v>
      </c>
      <c r="E64" s="414">
        <v>36.450000000000003</v>
      </c>
      <c r="F64" s="442">
        <v>28.26</v>
      </c>
      <c r="G64" s="149">
        <v>35.39</v>
      </c>
      <c r="I64" s="441" t="s">
        <v>768</v>
      </c>
      <c r="J64" s="164">
        <v>35.72</v>
      </c>
      <c r="K64" s="416">
        <v>37.78</v>
      </c>
      <c r="L64" s="183">
        <v>28.59</v>
      </c>
      <c r="M64" s="188">
        <v>35.72</v>
      </c>
      <c r="O64" s="441"/>
      <c r="P64" s="190">
        <v>36.72</v>
      </c>
      <c r="Q64" s="414">
        <v>37.78</v>
      </c>
      <c r="R64" s="183">
        <v>29.59</v>
      </c>
      <c r="S64" s="189">
        <v>36.72</v>
      </c>
      <c r="U64" s="441" t="s">
        <v>768</v>
      </c>
      <c r="V64" s="164">
        <v>37.049999999999997</v>
      </c>
      <c r="W64" s="416">
        <v>38.11</v>
      </c>
      <c r="X64" s="183">
        <v>29.92</v>
      </c>
      <c r="Y64" s="188">
        <v>37.049999999999997</v>
      </c>
      <c r="Z64" s="298"/>
      <c r="AA64" s="443">
        <v>35.39</v>
      </c>
      <c r="AB64" s="444">
        <v>0</v>
      </c>
      <c r="AC64" s="164">
        <v>38.04</v>
      </c>
      <c r="AD64" s="416">
        <v>39.1</v>
      </c>
      <c r="AE64" s="416">
        <v>0</v>
      </c>
      <c r="AF64" s="183">
        <v>37.200000000000003</v>
      </c>
      <c r="AG64" s="189">
        <v>44.33</v>
      </c>
      <c r="AI64" s="441" t="s">
        <v>768</v>
      </c>
      <c r="AJ64" s="164">
        <v>37.340000000000003</v>
      </c>
      <c r="AK64" s="416">
        <v>39.43</v>
      </c>
      <c r="AL64" s="183">
        <v>37.53</v>
      </c>
      <c r="AM64" s="90">
        <v>44.66</v>
      </c>
      <c r="AO64" s="441"/>
      <c r="AP64" s="164">
        <v>39.369999999999997</v>
      </c>
      <c r="AQ64" s="416">
        <v>40.43</v>
      </c>
      <c r="AR64" s="183">
        <v>38.53</v>
      </c>
      <c r="AS64" s="189">
        <v>45.66</v>
      </c>
      <c r="AU64" s="441" t="s">
        <v>768</v>
      </c>
      <c r="AV64" s="164">
        <v>39.700000000000003</v>
      </c>
      <c r="AW64" s="416">
        <v>40.76</v>
      </c>
      <c r="AX64" s="183">
        <v>38.86</v>
      </c>
      <c r="AY64" s="90">
        <v>45.99</v>
      </c>
    </row>
    <row r="65" spans="1:51" x14ac:dyDescent="0.25">
      <c r="B65" s="146" t="s">
        <v>15</v>
      </c>
      <c r="C65" s="452"/>
      <c r="D65" s="407">
        <v>33.67</v>
      </c>
      <c r="E65" s="414">
        <v>34.68</v>
      </c>
      <c r="F65" s="178">
        <v>0</v>
      </c>
      <c r="G65" s="141">
        <v>0</v>
      </c>
      <c r="I65" s="441" t="s">
        <v>768</v>
      </c>
      <c r="J65" s="164">
        <v>34</v>
      </c>
      <c r="K65" s="416">
        <v>36.01</v>
      </c>
      <c r="L65" s="141">
        <v>0</v>
      </c>
      <c r="M65" s="141">
        <v>0</v>
      </c>
      <c r="O65" s="441"/>
      <c r="P65" s="190">
        <v>35</v>
      </c>
      <c r="Q65" s="414">
        <v>36.01</v>
      </c>
      <c r="R65" s="273">
        <v>0</v>
      </c>
      <c r="S65" s="141">
        <v>0</v>
      </c>
      <c r="U65" s="441" t="s">
        <v>768</v>
      </c>
      <c r="V65" s="164">
        <v>35.33</v>
      </c>
      <c r="W65" s="416">
        <v>36.340000000000003</v>
      </c>
      <c r="X65" s="141">
        <v>0</v>
      </c>
      <c r="Y65" s="145">
        <v>0</v>
      </c>
      <c r="Z65" s="298"/>
      <c r="AA65" s="443">
        <v>33.67</v>
      </c>
      <c r="AB65" s="444">
        <v>0</v>
      </c>
      <c r="AC65" s="164">
        <v>36.32</v>
      </c>
      <c r="AD65" s="416">
        <v>37.33</v>
      </c>
      <c r="AE65" s="423">
        <v>0</v>
      </c>
      <c r="AF65" s="176">
        <v>0</v>
      </c>
      <c r="AG65" s="176">
        <v>0</v>
      </c>
      <c r="AI65" s="441" t="s">
        <v>768</v>
      </c>
      <c r="AJ65" s="164">
        <v>35.67</v>
      </c>
      <c r="AK65" s="416">
        <v>37.659999999999997</v>
      </c>
      <c r="AL65" s="176">
        <v>0</v>
      </c>
      <c r="AM65" s="176">
        <v>0</v>
      </c>
      <c r="AO65" s="441"/>
      <c r="AP65" s="164">
        <v>37.65</v>
      </c>
      <c r="AQ65" s="416">
        <v>38.659999999999997</v>
      </c>
      <c r="AR65" s="176">
        <v>0</v>
      </c>
      <c r="AS65" s="176">
        <v>0</v>
      </c>
      <c r="AU65" s="441" t="s">
        <v>768</v>
      </c>
      <c r="AV65" s="164">
        <v>37.979999999999997</v>
      </c>
      <c r="AW65" s="416">
        <v>38.99</v>
      </c>
      <c r="AX65" s="176">
        <v>0</v>
      </c>
      <c r="AY65" s="176">
        <v>0</v>
      </c>
    </row>
    <row r="66" spans="1:51" x14ac:dyDescent="0.25">
      <c r="B66" s="146" t="s">
        <v>16</v>
      </c>
      <c r="C66" s="452"/>
      <c r="D66" s="407">
        <v>31.91</v>
      </c>
      <c r="E66" s="414">
        <v>32.869999999999997</v>
      </c>
      <c r="F66" s="178">
        <v>0</v>
      </c>
      <c r="G66" s="141">
        <v>0</v>
      </c>
      <c r="I66" s="441" t="s">
        <v>768</v>
      </c>
      <c r="J66" s="164">
        <v>32.24</v>
      </c>
      <c r="K66" s="416">
        <v>34.200000000000003</v>
      </c>
      <c r="L66" s="141">
        <v>0</v>
      </c>
      <c r="M66" s="141">
        <v>0</v>
      </c>
      <c r="O66" s="441"/>
      <c r="P66" s="190">
        <v>33.24</v>
      </c>
      <c r="Q66" s="414">
        <v>34.200000000000003</v>
      </c>
      <c r="R66" s="273">
        <v>0</v>
      </c>
      <c r="S66" s="141">
        <v>0</v>
      </c>
      <c r="U66" s="441" t="s">
        <v>768</v>
      </c>
      <c r="V66" s="164">
        <v>33.57</v>
      </c>
      <c r="W66" s="416">
        <v>34.53</v>
      </c>
      <c r="X66" s="141">
        <v>0</v>
      </c>
      <c r="Y66" s="145">
        <v>0</v>
      </c>
      <c r="Z66" s="298"/>
      <c r="AA66" s="443">
        <v>31.91</v>
      </c>
      <c r="AB66" s="444">
        <v>0</v>
      </c>
      <c r="AC66" s="164">
        <v>34.56</v>
      </c>
      <c r="AD66" s="416">
        <v>35.520000000000003</v>
      </c>
      <c r="AE66" s="423">
        <v>0</v>
      </c>
      <c r="AF66" s="176">
        <v>0</v>
      </c>
      <c r="AG66" s="176">
        <v>0</v>
      </c>
      <c r="AI66" s="441" t="s">
        <v>768</v>
      </c>
      <c r="AJ66" s="164">
        <v>33.96</v>
      </c>
      <c r="AK66" s="416">
        <v>35.85</v>
      </c>
      <c r="AL66" s="176">
        <v>0</v>
      </c>
      <c r="AM66" s="176">
        <v>0</v>
      </c>
      <c r="AO66" s="441"/>
      <c r="AP66" s="164">
        <v>35.89</v>
      </c>
      <c r="AQ66" s="416">
        <v>36.85</v>
      </c>
      <c r="AR66" s="176">
        <v>0</v>
      </c>
      <c r="AS66" s="176">
        <v>0</v>
      </c>
      <c r="AU66" s="441" t="s">
        <v>768</v>
      </c>
      <c r="AV66" s="164">
        <v>36.22</v>
      </c>
      <c r="AW66" s="416">
        <v>37.18</v>
      </c>
      <c r="AX66" s="176">
        <v>0</v>
      </c>
      <c r="AY66" s="176">
        <v>0</v>
      </c>
    </row>
    <row r="67" spans="1:51" x14ac:dyDescent="0.25">
      <c r="B67" s="146" t="s">
        <v>17</v>
      </c>
      <c r="C67" s="452"/>
      <c r="D67" s="407">
        <v>29.97</v>
      </c>
      <c r="E67" s="414">
        <v>30.87</v>
      </c>
      <c r="F67" s="178">
        <v>0</v>
      </c>
      <c r="G67" s="141">
        <v>0</v>
      </c>
      <c r="I67" s="441" t="s">
        <v>768</v>
      </c>
      <c r="J67" s="164">
        <v>30.3</v>
      </c>
      <c r="K67" s="416">
        <v>32.200000000000003</v>
      </c>
      <c r="L67" s="141">
        <v>0</v>
      </c>
      <c r="M67" s="141">
        <v>0</v>
      </c>
      <c r="O67" s="441"/>
      <c r="P67" s="190">
        <v>31.3</v>
      </c>
      <c r="Q67" s="414">
        <v>32.200000000000003</v>
      </c>
      <c r="R67" s="273">
        <v>0</v>
      </c>
      <c r="S67" s="141">
        <v>0</v>
      </c>
      <c r="U67" s="441" t="s">
        <v>768</v>
      </c>
      <c r="V67" s="164">
        <v>31.63</v>
      </c>
      <c r="W67" s="416">
        <v>32.53</v>
      </c>
      <c r="X67" s="141">
        <v>0</v>
      </c>
      <c r="Y67" s="145">
        <v>0</v>
      </c>
      <c r="Z67" s="298"/>
      <c r="AA67" s="443">
        <v>29.97</v>
      </c>
      <c r="AB67" s="444">
        <v>0</v>
      </c>
      <c r="AC67" s="164">
        <v>32.619999999999997</v>
      </c>
      <c r="AD67" s="416">
        <v>33.520000000000003</v>
      </c>
      <c r="AE67" s="423">
        <v>0</v>
      </c>
      <c r="AF67" s="176">
        <v>0</v>
      </c>
      <c r="AG67" s="176">
        <v>0</v>
      </c>
      <c r="AI67" s="441" t="s">
        <v>768</v>
      </c>
      <c r="AJ67" s="164">
        <v>32.08</v>
      </c>
      <c r="AK67" s="416">
        <v>33.85</v>
      </c>
      <c r="AL67" s="176">
        <v>0</v>
      </c>
      <c r="AM67" s="176">
        <v>0</v>
      </c>
      <c r="AO67" s="441"/>
      <c r="AP67" s="164">
        <v>33.950000000000003</v>
      </c>
      <c r="AQ67" s="416">
        <v>34.85</v>
      </c>
      <c r="AR67" s="176">
        <v>0</v>
      </c>
      <c r="AS67" s="176">
        <v>0</v>
      </c>
      <c r="AU67" s="441" t="s">
        <v>768</v>
      </c>
      <c r="AV67" s="164">
        <v>34.28</v>
      </c>
      <c r="AW67" s="416">
        <v>35.18</v>
      </c>
      <c r="AX67" s="176">
        <v>0</v>
      </c>
      <c r="AY67" s="176">
        <v>0</v>
      </c>
    </row>
    <row r="68" spans="1:51" x14ac:dyDescent="0.25">
      <c r="B68" s="146" t="s">
        <v>18</v>
      </c>
      <c r="C68" s="430"/>
      <c r="D68" s="178">
        <v>0</v>
      </c>
      <c r="E68" s="178">
        <v>0</v>
      </c>
      <c r="F68" s="178">
        <v>0</v>
      </c>
      <c r="G68" s="141">
        <v>0</v>
      </c>
      <c r="H68" s="103"/>
      <c r="I68" s="463" t="s">
        <v>768</v>
      </c>
      <c r="J68" s="141">
        <v>0</v>
      </c>
      <c r="K68" s="141">
        <v>0</v>
      </c>
      <c r="L68" s="141">
        <v>0</v>
      </c>
      <c r="M68" s="141">
        <v>0</v>
      </c>
      <c r="N68" s="466"/>
      <c r="O68" s="417"/>
      <c r="P68" s="273">
        <v>0</v>
      </c>
      <c r="Q68" s="273">
        <v>0</v>
      </c>
      <c r="R68" s="273">
        <v>0</v>
      </c>
      <c r="S68" s="141">
        <v>0</v>
      </c>
      <c r="T68" s="103"/>
      <c r="U68" s="463" t="s">
        <v>768</v>
      </c>
      <c r="V68" s="141">
        <v>0</v>
      </c>
      <c r="W68" s="141">
        <v>0</v>
      </c>
      <c r="X68" s="141">
        <v>0</v>
      </c>
      <c r="Y68" s="145">
        <v>0</v>
      </c>
      <c r="Z68" s="303"/>
      <c r="AA68" s="443">
        <v>27.59</v>
      </c>
      <c r="AB68" s="444">
        <v>0</v>
      </c>
      <c r="AC68" s="164">
        <v>30.24</v>
      </c>
      <c r="AD68" s="416">
        <v>31.15</v>
      </c>
      <c r="AE68" s="423">
        <v>0</v>
      </c>
      <c r="AF68" s="176">
        <v>0</v>
      </c>
      <c r="AG68" s="176">
        <v>0</v>
      </c>
      <c r="AH68" s="103"/>
      <c r="AI68" s="463" t="s">
        <v>768</v>
      </c>
      <c r="AJ68" s="164">
        <v>29.68</v>
      </c>
      <c r="AK68" s="416">
        <v>31.48</v>
      </c>
      <c r="AL68" s="176">
        <v>0</v>
      </c>
      <c r="AM68" s="176">
        <v>0</v>
      </c>
      <c r="AN68" s="103"/>
      <c r="AO68" s="463"/>
      <c r="AP68" s="164">
        <v>31.57</v>
      </c>
      <c r="AQ68" s="416">
        <v>32.520000000000003</v>
      </c>
      <c r="AR68" s="176">
        <v>0</v>
      </c>
      <c r="AS68" s="176">
        <v>0</v>
      </c>
      <c r="AU68" s="441" t="s">
        <v>768</v>
      </c>
      <c r="AV68" s="164">
        <v>31.9</v>
      </c>
      <c r="AW68" s="416">
        <v>32.85</v>
      </c>
      <c r="AX68" s="176">
        <v>0</v>
      </c>
      <c r="AY68" s="176">
        <v>0</v>
      </c>
    </row>
    <row r="69" spans="1:51" s="29" customFormat="1" ht="17.25" x14ac:dyDescent="0.25">
      <c r="A69"/>
      <c r="B69" s="140" t="s">
        <v>1121</v>
      </c>
      <c r="C69" s="417"/>
      <c r="D69" s="178">
        <v>0</v>
      </c>
      <c r="E69" s="178">
        <v>0</v>
      </c>
      <c r="F69" s="178">
        <v>0</v>
      </c>
      <c r="G69" s="141">
        <v>0</v>
      </c>
      <c r="H69" s="30"/>
      <c r="I69" s="417" t="s">
        <v>768</v>
      </c>
      <c r="J69" s="141">
        <v>0</v>
      </c>
      <c r="K69" s="141">
        <v>0</v>
      </c>
      <c r="L69" s="141">
        <v>0</v>
      </c>
      <c r="M69" s="141">
        <v>0</v>
      </c>
      <c r="O69" s="417"/>
      <c r="P69" s="273">
        <v>0</v>
      </c>
      <c r="Q69" s="273">
        <v>0</v>
      </c>
      <c r="R69" s="273">
        <v>0</v>
      </c>
      <c r="S69" s="141">
        <v>0</v>
      </c>
      <c r="U69" s="417" t="s">
        <v>768</v>
      </c>
      <c r="V69" s="141">
        <v>0</v>
      </c>
      <c r="W69" s="141">
        <v>0</v>
      </c>
      <c r="X69" s="141">
        <v>0</v>
      </c>
      <c r="Y69" s="145">
        <v>0</v>
      </c>
      <c r="Z69" s="148"/>
      <c r="AA69" s="141">
        <v>0</v>
      </c>
      <c r="AB69" s="417">
        <v>0</v>
      </c>
      <c r="AC69" s="145">
        <v>0</v>
      </c>
      <c r="AD69" s="416">
        <v>30.84</v>
      </c>
      <c r="AE69" s="467">
        <v>0</v>
      </c>
      <c r="AF69" s="176">
        <v>0</v>
      </c>
      <c r="AG69" s="176">
        <v>0</v>
      </c>
      <c r="AI69" s="417" t="s">
        <v>768</v>
      </c>
      <c r="AJ69" s="176">
        <v>0</v>
      </c>
      <c r="AK69" s="416">
        <v>31.17</v>
      </c>
      <c r="AL69" s="176">
        <v>0</v>
      </c>
      <c r="AM69" s="176">
        <v>0</v>
      </c>
      <c r="AO69" s="417"/>
      <c r="AP69" s="191">
        <v>0</v>
      </c>
      <c r="AQ69" s="416">
        <v>32.19</v>
      </c>
      <c r="AR69" s="176">
        <v>0</v>
      </c>
      <c r="AS69" s="176">
        <v>0</v>
      </c>
      <c r="AU69" s="417" t="s">
        <v>768</v>
      </c>
      <c r="AV69" s="176">
        <v>0</v>
      </c>
      <c r="AW69" s="416">
        <v>32.520000000000003</v>
      </c>
      <c r="AX69" s="176">
        <v>0</v>
      </c>
      <c r="AY69" s="176">
        <v>0</v>
      </c>
    </row>
    <row r="70" spans="1:51" s="29" customFormat="1" ht="17.25" x14ac:dyDescent="0.25">
      <c r="A70"/>
      <c r="B70" s="140" t="s">
        <v>1122</v>
      </c>
      <c r="C70" s="417"/>
      <c r="D70" s="178">
        <v>0</v>
      </c>
      <c r="E70" s="178">
        <v>0</v>
      </c>
      <c r="F70" s="178">
        <v>0</v>
      </c>
      <c r="G70" s="141">
        <v>0</v>
      </c>
      <c r="H70" s="30"/>
      <c r="I70" s="417" t="s">
        <v>768</v>
      </c>
      <c r="J70" s="141">
        <v>0</v>
      </c>
      <c r="K70" s="141">
        <v>0</v>
      </c>
      <c r="L70" s="141">
        <v>0</v>
      </c>
      <c r="M70" s="141">
        <v>0</v>
      </c>
      <c r="O70" s="417"/>
      <c r="P70" s="273">
        <v>0</v>
      </c>
      <c r="Q70" s="273">
        <v>0</v>
      </c>
      <c r="R70" s="273">
        <v>0</v>
      </c>
      <c r="S70" s="141">
        <v>0</v>
      </c>
      <c r="U70" s="417" t="s">
        <v>768</v>
      </c>
      <c r="V70" s="141">
        <v>0</v>
      </c>
      <c r="W70" s="141">
        <v>0</v>
      </c>
      <c r="X70" s="141">
        <v>0</v>
      </c>
      <c r="Y70" s="145">
        <v>0</v>
      </c>
      <c r="Z70" s="148"/>
      <c r="AA70" s="176">
        <v>0</v>
      </c>
      <c r="AB70" s="417">
        <v>0</v>
      </c>
      <c r="AC70" s="176">
        <v>0</v>
      </c>
      <c r="AD70" s="176">
        <v>0</v>
      </c>
      <c r="AE70" s="176">
        <v>0</v>
      </c>
      <c r="AF70" s="176">
        <v>0</v>
      </c>
      <c r="AG70" s="176">
        <v>0</v>
      </c>
      <c r="AI70" s="417" t="s">
        <v>768</v>
      </c>
      <c r="AJ70" s="176">
        <v>0</v>
      </c>
      <c r="AK70" s="176">
        <v>0</v>
      </c>
      <c r="AL70" s="176">
        <v>0</v>
      </c>
      <c r="AM70" s="176">
        <v>0</v>
      </c>
      <c r="AO70" s="417"/>
      <c r="AP70" s="176">
        <v>0</v>
      </c>
      <c r="AQ70" s="176">
        <v>0</v>
      </c>
      <c r="AR70" s="176">
        <v>0</v>
      </c>
      <c r="AS70" s="176">
        <v>0</v>
      </c>
      <c r="AU70" s="417" t="s">
        <v>768</v>
      </c>
      <c r="AV70" s="176">
        <v>0</v>
      </c>
      <c r="AW70" s="176">
        <v>0</v>
      </c>
      <c r="AX70" s="176">
        <v>0</v>
      </c>
      <c r="AY70" s="176">
        <v>0</v>
      </c>
    </row>
    <row r="71" spans="1:51" s="29" customFormat="1" ht="17.25" x14ac:dyDescent="0.25">
      <c r="A71"/>
      <c r="B71" s="140" t="s">
        <v>1123</v>
      </c>
      <c r="C71" s="417"/>
      <c r="D71" s="178">
        <v>0</v>
      </c>
      <c r="E71" s="178">
        <v>0</v>
      </c>
      <c r="F71" s="178">
        <v>0</v>
      </c>
      <c r="G71" s="141">
        <v>0</v>
      </c>
      <c r="H71" s="30"/>
      <c r="I71" s="417" t="s">
        <v>768</v>
      </c>
      <c r="J71" s="141">
        <v>0</v>
      </c>
      <c r="K71" s="141">
        <v>0</v>
      </c>
      <c r="L71" s="141">
        <v>0</v>
      </c>
      <c r="M71" s="141">
        <v>0</v>
      </c>
      <c r="O71" s="417"/>
      <c r="P71" s="273">
        <v>0</v>
      </c>
      <c r="Q71" s="273">
        <v>0</v>
      </c>
      <c r="R71" s="273">
        <v>0</v>
      </c>
      <c r="S71" s="141">
        <v>0</v>
      </c>
      <c r="U71" s="417" t="s">
        <v>768</v>
      </c>
      <c r="V71" s="141">
        <v>0</v>
      </c>
      <c r="W71" s="141">
        <v>0</v>
      </c>
      <c r="X71" s="141">
        <v>0</v>
      </c>
      <c r="Y71" s="145">
        <v>0</v>
      </c>
      <c r="Z71" s="148"/>
      <c r="AA71" s="176">
        <v>0</v>
      </c>
      <c r="AB71" s="417">
        <v>0</v>
      </c>
      <c r="AC71" s="176">
        <v>0</v>
      </c>
      <c r="AD71" s="176">
        <v>0</v>
      </c>
      <c r="AE71" s="176">
        <v>0</v>
      </c>
      <c r="AF71" s="176">
        <v>0</v>
      </c>
      <c r="AG71" s="176">
        <v>0</v>
      </c>
      <c r="AI71" s="417" t="s">
        <v>768</v>
      </c>
      <c r="AJ71" s="176">
        <v>0</v>
      </c>
      <c r="AK71" s="176">
        <v>0</v>
      </c>
      <c r="AL71" s="176">
        <v>0</v>
      </c>
      <c r="AM71" s="176">
        <v>0</v>
      </c>
      <c r="AO71" s="417"/>
      <c r="AP71" s="176">
        <v>0</v>
      </c>
      <c r="AQ71" s="176">
        <v>0</v>
      </c>
      <c r="AR71" s="176">
        <v>0</v>
      </c>
      <c r="AS71" s="176">
        <v>0</v>
      </c>
      <c r="AU71" s="417" t="s">
        <v>768</v>
      </c>
      <c r="AV71" s="176">
        <v>0</v>
      </c>
      <c r="AW71" s="176">
        <v>0</v>
      </c>
      <c r="AX71" s="176">
        <v>0</v>
      </c>
      <c r="AY71" s="176">
        <v>0</v>
      </c>
    </row>
    <row r="72" spans="1:51" s="29" customFormat="1" ht="17.25" x14ac:dyDescent="0.25">
      <c r="A72"/>
      <c r="B72" s="140" t="s">
        <v>1124</v>
      </c>
      <c r="C72" s="417"/>
      <c r="D72" s="178">
        <v>0</v>
      </c>
      <c r="E72" s="178">
        <v>0</v>
      </c>
      <c r="F72" s="178">
        <v>0</v>
      </c>
      <c r="G72" s="141">
        <v>0</v>
      </c>
      <c r="H72" s="30"/>
      <c r="I72" s="417" t="s">
        <v>768</v>
      </c>
      <c r="J72" s="141">
        <v>0</v>
      </c>
      <c r="K72" s="141">
        <v>0</v>
      </c>
      <c r="L72" s="141">
        <v>0</v>
      </c>
      <c r="M72" s="141">
        <v>0</v>
      </c>
      <c r="O72" s="417"/>
      <c r="P72" s="273">
        <v>0</v>
      </c>
      <c r="Q72" s="273">
        <v>0</v>
      </c>
      <c r="R72" s="273">
        <v>0</v>
      </c>
      <c r="S72" s="141">
        <v>0</v>
      </c>
      <c r="U72" s="417" t="s">
        <v>768</v>
      </c>
      <c r="V72" s="141">
        <v>0</v>
      </c>
      <c r="W72" s="141">
        <v>0</v>
      </c>
      <c r="X72" s="141">
        <v>0</v>
      </c>
      <c r="Y72" s="145">
        <v>0</v>
      </c>
      <c r="Z72" s="148"/>
      <c r="AA72" s="176">
        <v>0</v>
      </c>
      <c r="AB72" s="417">
        <v>0</v>
      </c>
      <c r="AC72" s="176">
        <v>0</v>
      </c>
      <c r="AD72" s="176">
        <v>0</v>
      </c>
      <c r="AE72" s="176">
        <v>0</v>
      </c>
      <c r="AF72" s="176">
        <v>0</v>
      </c>
      <c r="AG72" s="176">
        <v>0</v>
      </c>
      <c r="AI72" s="417" t="s">
        <v>768</v>
      </c>
      <c r="AJ72" s="176">
        <v>0</v>
      </c>
      <c r="AK72" s="176">
        <v>0</v>
      </c>
      <c r="AL72" s="176">
        <v>0</v>
      </c>
      <c r="AM72" s="176">
        <v>0</v>
      </c>
      <c r="AO72" s="417"/>
      <c r="AP72" s="176">
        <v>0</v>
      </c>
      <c r="AQ72" s="176">
        <v>0</v>
      </c>
      <c r="AR72" s="176">
        <v>0</v>
      </c>
      <c r="AS72" s="176">
        <v>0</v>
      </c>
      <c r="AU72" s="417" t="s">
        <v>768</v>
      </c>
      <c r="AV72" s="176">
        <v>0</v>
      </c>
      <c r="AW72" s="176">
        <v>0</v>
      </c>
      <c r="AX72" s="176">
        <v>0</v>
      </c>
      <c r="AY72" s="176">
        <v>0</v>
      </c>
    </row>
    <row r="73" spans="1:51" s="29" customFormat="1" ht="17.25" x14ac:dyDescent="0.25">
      <c r="A73"/>
      <c r="B73" s="140" t="s">
        <v>1125</v>
      </c>
      <c r="C73" s="417"/>
      <c r="D73" s="178">
        <v>0</v>
      </c>
      <c r="E73" s="178">
        <v>0</v>
      </c>
      <c r="F73" s="178">
        <v>0</v>
      </c>
      <c r="G73" s="141">
        <v>0</v>
      </c>
      <c r="H73" s="30"/>
      <c r="I73" s="417" t="s">
        <v>768</v>
      </c>
      <c r="J73" s="141">
        <v>0</v>
      </c>
      <c r="K73" s="141">
        <v>0</v>
      </c>
      <c r="L73" s="141">
        <v>0</v>
      </c>
      <c r="M73" s="141">
        <v>0</v>
      </c>
      <c r="O73" s="417"/>
      <c r="P73" s="273">
        <v>0</v>
      </c>
      <c r="Q73" s="273">
        <v>0</v>
      </c>
      <c r="R73" s="273">
        <v>0</v>
      </c>
      <c r="S73" s="141">
        <v>0</v>
      </c>
      <c r="U73" s="417" t="s">
        <v>768</v>
      </c>
      <c r="V73" s="141">
        <v>0</v>
      </c>
      <c r="W73" s="141">
        <v>0</v>
      </c>
      <c r="X73" s="141">
        <v>0</v>
      </c>
      <c r="Y73" s="145">
        <v>0</v>
      </c>
      <c r="Z73" s="148"/>
      <c r="AA73" s="176">
        <v>0</v>
      </c>
      <c r="AB73" s="417">
        <v>0</v>
      </c>
      <c r="AC73" s="176">
        <v>0</v>
      </c>
      <c r="AD73" s="176">
        <v>0</v>
      </c>
      <c r="AE73" s="176">
        <v>0</v>
      </c>
      <c r="AF73" s="176">
        <v>0</v>
      </c>
      <c r="AG73" s="176">
        <v>0</v>
      </c>
      <c r="AI73" s="417" t="s">
        <v>768</v>
      </c>
      <c r="AJ73" s="176">
        <v>0</v>
      </c>
      <c r="AK73" s="176">
        <v>0</v>
      </c>
      <c r="AL73" s="176">
        <v>0</v>
      </c>
      <c r="AM73" s="176">
        <v>0</v>
      </c>
      <c r="AO73" s="417"/>
      <c r="AP73" s="176">
        <v>0</v>
      </c>
      <c r="AQ73" s="176">
        <v>0</v>
      </c>
      <c r="AR73" s="176">
        <v>0</v>
      </c>
      <c r="AS73" s="176">
        <v>0</v>
      </c>
      <c r="AU73" s="417" t="s">
        <v>768</v>
      </c>
      <c r="AV73" s="176">
        <v>0</v>
      </c>
      <c r="AW73" s="176">
        <v>0</v>
      </c>
      <c r="AX73" s="176">
        <v>0</v>
      </c>
      <c r="AY73" s="176">
        <v>0</v>
      </c>
    </row>
    <row r="74" spans="1:51" s="29" customFormat="1" ht="17.25" x14ac:dyDescent="0.25">
      <c r="A74"/>
      <c r="B74" s="140" t="s">
        <v>1126</v>
      </c>
      <c r="C74" s="417"/>
      <c r="D74" s="178">
        <v>0</v>
      </c>
      <c r="E74" s="178">
        <v>0</v>
      </c>
      <c r="F74" s="178">
        <v>0</v>
      </c>
      <c r="G74" s="141">
        <v>0</v>
      </c>
      <c r="H74" s="30"/>
      <c r="I74" s="417" t="s">
        <v>768</v>
      </c>
      <c r="J74" s="141">
        <v>0</v>
      </c>
      <c r="K74" s="141">
        <v>0</v>
      </c>
      <c r="L74" s="141">
        <v>0</v>
      </c>
      <c r="M74" s="141">
        <v>0</v>
      </c>
      <c r="O74" s="417"/>
      <c r="P74" s="273">
        <v>0</v>
      </c>
      <c r="Q74" s="273">
        <v>0</v>
      </c>
      <c r="R74" s="273">
        <v>0</v>
      </c>
      <c r="S74" s="141">
        <v>0</v>
      </c>
      <c r="U74" s="417" t="s">
        <v>768</v>
      </c>
      <c r="V74" s="141">
        <v>0</v>
      </c>
      <c r="W74" s="141">
        <v>0</v>
      </c>
      <c r="X74" s="141">
        <v>0</v>
      </c>
      <c r="Y74" s="145">
        <v>0</v>
      </c>
      <c r="Z74" s="148"/>
      <c r="AA74" s="176">
        <v>0</v>
      </c>
      <c r="AB74" s="417">
        <v>0</v>
      </c>
      <c r="AC74" s="176">
        <v>0</v>
      </c>
      <c r="AD74" s="176">
        <v>0</v>
      </c>
      <c r="AE74" s="176">
        <v>0</v>
      </c>
      <c r="AF74" s="176">
        <v>0</v>
      </c>
      <c r="AG74" s="176">
        <v>0</v>
      </c>
      <c r="AI74" s="417" t="s">
        <v>768</v>
      </c>
      <c r="AJ74" s="176">
        <v>0</v>
      </c>
      <c r="AK74" s="176">
        <v>0</v>
      </c>
      <c r="AL74" s="176">
        <v>0</v>
      </c>
      <c r="AM74" s="176">
        <v>0</v>
      </c>
      <c r="AO74" s="417"/>
      <c r="AP74" s="176">
        <v>0</v>
      </c>
      <c r="AQ74" s="176">
        <v>0</v>
      </c>
      <c r="AR74" s="176">
        <v>0</v>
      </c>
      <c r="AS74" s="176">
        <v>0</v>
      </c>
      <c r="AU74" s="417" t="s">
        <v>768</v>
      </c>
      <c r="AV74" s="176">
        <v>0</v>
      </c>
      <c r="AW74" s="176">
        <v>0</v>
      </c>
      <c r="AX74" s="176">
        <v>0</v>
      </c>
      <c r="AY74" s="176">
        <v>0</v>
      </c>
    </row>
    <row r="75" spans="1:51" s="31" customFormat="1" x14ac:dyDescent="0.25">
      <c r="D75" s="302"/>
      <c r="E75" s="302"/>
      <c r="J75" s="302"/>
      <c r="K75" s="302"/>
      <c r="L75" s="302"/>
      <c r="M75" s="302"/>
      <c r="P75" s="302"/>
      <c r="Q75" s="302"/>
      <c r="R75" s="302"/>
      <c r="S75" s="302"/>
      <c r="V75" s="302"/>
      <c r="W75" s="302"/>
      <c r="X75" s="302"/>
      <c r="Y75" s="302"/>
      <c r="Z75" s="300"/>
      <c r="AC75" s="302"/>
      <c r="AD75" s="302"/>
      <c r="AE75" s="302"/>
      <c r="AF75" s="302"/>
      <c r="AG75" s="302"/>
      <c r="AJ75" s="302"/>
      <c r="AK75" s="302"/>
      <c r="AL75" s="302"/>
      <c r="AM75" s="302"/>
      <c r="AP75" s="302"/>
      <c r="AQ75" s="302"/>
      <c r="AV75" s="302"/>
      <c r="AW75" s="302"/>
    </row>
    <row r="76" spans="1:51" s="33" customFormat="1" ht="15.75" x14ac:dyDescent="0.25">
      <c r="B76" s="161" t="s">
        <v>788</v>
      </c>
      <c r="C76" s="161"/>
      <c r="J76" s="161" t="s">
        <v>975</v>
      </c>
      <c r="K76" s="161"/>
      <c r="L76" s="395"/>
      <c r="M76" s="395"/>
      <c r="P76" s="161" t="s">
        <v>976</v>
      </c>
      <c r="Q76" s="161"/>
      <c r="R76" s="395"/>
      <c r="S76" s="395"/>
      <c r="V76" s="161" t="s">
        <v>977</v>
      </c>
      <c r="W76" s="161"/>
      <c r="X76" s="395"/>
      <c r="Y76" s="395"/>
      <c r="Z76" s="304"/>
      <c r="AA76" s="161" t="s">
        <v>978</v>
      </c>
      <c r="AB76" s="161"/>
      <c r="AC76" s="395"/>
      <c r="AD76" s="395"/>
      <c r="AE76" s="395"/>
      <c r="AF76" s="395"/>
      <c r="AG76" s="395"/>
      <c r="AJ76" s="161" t="s">
        <v>979</v>
      </c>
      <c r="AK76" s="161"/>
      <c r="AL76" s="395"/>
      <c r="AM76" s="395"/>
      <c r="AP76" s="161" t="s">
        <v>980</v>
      </c>
      <c r="AQ76" s="161"/>
      <c r="AV76" s="161" t="s">
        <v>981</v>
      </c>
      <c r="AW76" s="161"/>
    </row>
    <row r="77" spans="1:51" ht="45" x14ac:dyDescent="0.25">
      <c r="B77" s="28" t="s">
        <v>22</v>
      </c>
      <c r="C77" s="408" t="s">
        <v>1146</v>
      </c>
      <c r="D77" s="439" t="s">
        <v>1147</v>
      </c>
      <c r="E77" s="439" t="s">
        <v>1148</v>
      </c>
      <c r="F77" s="439" t="s">
        <v>1149</v>
      </c>
      <c r="G77" s="440" t="s">
        <v>1150</v>
      </c>
      <c r="I77" s="408" t="s">
        <v>1146</v>
      </c>
      <c r="J77" s="439" t="s">
        <v>1147</v>
      </c>
      <c r="K77" s="439" t="s">
        <v>1148</v>
      </c>
      <c r="L77" s="439" t="s">
        <v>1149</v>
      </c>
      <c r="M77" s="440" t="s">
        <v>1150</v>
      </c>
      <c r="O77" s="408" t="s">
        <v>1146</v>
      </c>
      <c r="P77" s="439" t="s">
        <v>1147</v>
      </c>
      <c r="Q77" s="439" t="s">
        <v>1148</v>
      </c>
      <c r="R77" s="439" t="s">
        <v>1149</v>
      </c>
      <c r="S77" s="440" t="s">
        <v>1150</v>
      </c>
      <c r="U77" s="408" t="s">
        <v>1146</v>
      </c>
      <c r="V77" s="439" t="s">
        <v>1147</v>
      </c>
      <c r="W77" s="439" t="s">
        <v>1148</v>
      </c>
      <c r="X77" s="439" t="s">
        <v>1149</v>
      </c>
      <c r="Y77" s="440" t="s">
        <v>1150</v>
      </c>
      <c r="Z77" s="298"/>
      <c r="AA77" s="299" t="s">
        <v>1014</v>
      </c>
      <c r="AB77" s="408" t="s">
        <v>1146</v>
      </c>
      <c r="AC77" s="439" t="s">
        <v>1147</v>
      </c>
      <c r="AD77" s="439" t="s">
        <v>1148</v>
      </c>
      <c r="AE77" s="439"/>
      <c r="AF77" s="439" t="s">
        <v>1149</v>
      </c>
      <c r="AG77" s="440" t="s">
        <v>1150</v>
      </c>
      <c r="AI77" s="408" t="s">
        <v>1146</v>
      </c>
      <c r="AJ77" s="439" t="s">
        <v>1147</v>
      </c>
      <c r="AK77" s="439" t="s">
        <v>1148</v>
      </c>
      <c r="AL77" s="439" t="s">
        <v>1149</v>
      </c>
      <c r="AM77" s="440" t="s">
        <v>1150</v>
      </c>
      <c r="AO77" s="408" t="s">
        <v>1146</v>
      </c>
      <c r="AP77" s="439" t="s">
        <v>1147</v>
      </c>
      <c r="AQ77" s="439" t="s">
        <v>1148</v>
      </c>
      <c r="AR77" s="439" t="s">
        <v>1149</v>
      </c>
      <c r="AS77" s="440" t="s">
        <v>1150</v>
      </c>
      <c r="AU77" s="408" t="s">
        <v>1146</v>
      </c>
      <c r="AV77" s="439" t="s">
        <v>1147</v>
      </c>
      <c r="AW77" s="439" t="s">
        <v>1148</v>
      </c>
      <c r="AX77" s="439" t="s">
        <v>1149</v>
      </c>
      <c r="AY77" s="440" t="s">
        <v>1150</v>
      </c>
    </row>
    <row r="78" spans="1:51" x14ac:dyDescent="0.25">
      <c r="B78" s="140" t="s">
        <v>596</v>
      </c>
      <c r="C78" s="430"/>
      <c r="D78" s="190">
        <v>163.66</v>
      </c>
      <c r="E78" s="414">
        <v>168.57</v>
      </c>
      <c r="F78" s="183">
        <v>136.41</v>
      </c>
      <c r="G78" s="149">
        <v>163.66</v>
      </c>
      <c r="I78" s="441" t="s">
        <v>768</v>
      </c>
      <c r="J78" s="164">
        <v>163.99</v>
      </c>
      <c r="K78" s="416">
        <v>168.9</v>
      </c>
      <c r="L78" s="183">
        <v>136.74</v>
      </c>
      <c r="M78" s="188">
        <v>163.99</v>
      </c>
      <c r="O78" s="441"/>
      <c r="P78" s="190">
        <v>164.99</v>
      </c>
      <c r="Q78" s="414">
        <v>169.9</v>
      </c>
      <c r="R78" s="183">
        <v>137.74</v>
      </c>
      <c r="S78" s="189">
        <v>164.99</v>
      </c>
      <c r="U78" s="441" t="s">
        <v>768</v>
      </c>
      <c r="V78" s="164">
        <v>165.32</v>
      </c>
      <c r="W78" s="416">
        <v>170.23</v>
      </c>
      <c r="X78" s="183">
        <v>138.07</v>
      </c>
      <c r="Y78" s="188">
        <v>165.32</v>
      </c>
      <c r="Z78" s="298"/>
      <c r="AA78" s="176">
        <v>0</v>
      </c>
      <c r="AB78" s="417">
        <v>0</v>
      </c>
      <c r="AC78" s="164">
        <v>166.31</v>
      </c>
      <c r="AD78" s="416">
        <v>171.22</v>
      </c>
      <c r="AE78" s="416">
        <v>0</v>
      </c>
      <c r="AF78" s="183">
        <v>145.35</v>
      </c>
      <c r="AG78" s="189">
        <v>172.6</v>
      </c>
      <c r="AI78" s="441" t="s">
        <v>768</v>
      </c>
      <c r="AJ78" s="164">
        <v>166.64</v>
      </c>
      <c r="AK78" s="416">
        <v>171.55</v>
      </c>
      <c r="AL78" s="183">
        <v>145.68</v>
      </c>
      <c r="AM78" s="90">
        <v>172.93</v>
      </c>
      <c r="AO78" s="441"/>
      <c r="AP78" s="164">
        <v>167.64</v>
      </c>
      <c r="AQ78" s="416">
        <v>172.55</v>
      </c>
      <c r="AR78" s="183">
        <v>146.68</v>
      </c>
      <c r="AS78" s="189">
        <v>173.93</v>
      </c>
      <c r="AU78" s="441" t="s">
        <v>768</v>
      </c>
      <c r="AV78" s="164">
        <v>167.97</v>
      </c>
      <c r="AW78" s="416">
        <v>172.88</v>
      </c>
      <c r="AX78" s="183">
        <v>147.01</v>
      </c>
      <c r="AY78" s="90">
        <v>174.26</v>
      </c>
    </row>
    <row r="79" spans="1:51" s="29" customFormat="1" x14ac:dyDescent="0.25">
      <c r="A79"/>
      <c r="B79" s="170" t="s">
        <v>597</v>
      </c>
      <c r="C79" s="462"/>
      <c r="D79" s="407">
        <v>81.819999999999993</v>
      </c>
      <c r="E79" s="414">
        <v>84.28</v>
      </c>
      <c r="F79" s="442">
        <v>68.209999999999994</v>
      </c>
      <c r="G79" s="149">
        <v>81.819999999999993</v>
      </c>
      <c r="H79" s="156"/>
      <c r="I79" s="464" t="s">
        <v>768</v>
      </c>
      <c r="J79" s="164">
        <v>82.15</v>
      </c>
      <c r="K79" s="416">
        <v>84.61</v>
      </c>
      <c r="L79" s="183">
        <v>68.540000000000006</v>
      </c>
      <c r="M79" s="188">
        <v>82.15</v>
      </c>
      <c r="O79" s="441"/>
      <c r="P79" s="190">
        <v>83.15</v>
      </c>
      <c r="Q79" s="414">
        <v>85.61</v>
      </c>
      <c r="R79" s="183">
        <v>69.540000000000006</v>
      </c>
      <c r="S79" s="189">
        <v>83.15</v>
      </c>
      <c r="U79" s="441" t="s">
        <v>768</v>
      </c>
      <c r="V79" s="164">
        <v>83.48</v>
      </c>
      <c r="W79" s="416">
        <v>85.94</v>
      </c>
      <c r="X79" s="183">
        <v>69.87</v>
      </c>
      <c r="Y79" s="188">
        <v>83.48</v>
      </c>
      <c r="Z79" s="298"/>
      <c r="AA79" s="443">
        <v>81.819999999999993</v>
      </c>
      <c r="AB79" s="444">
        <v>0</v>
      </c>
      <c r="AC79" s="164">
        <v>84.47</v>
      </c>
      <c r="AD79" s="416">
        <v>86.93</v>
      </c>
      <c r="AE79" s="416">
        <v>0</v>
      </c>
      <c r="AF79" s="183">
        <v>77.150000000000006</v>
      </c>
      <c r="AG79" s="189">
        <v>90.76</v>
      </c>
      <c r="AI79" s="441" t="s">
        <v>768</v>
      </c>
      <c r="AJ79" s="164">
        <v>84.8</v>
      </c>
      <c r="AK79" s="416">
        <v>87.26</v>
      </c>
      <c r="AL79" s="183">
        <v>77.48</v>
      </c>
      <c r="AM79" s="90">
        <v>91.09</v>
      </c>
      <c r="AO79" s="441"/>
      <c r="AP79" s="164">
        <v>85.8</v>
      </c>
      <c r="AQ79" s="416">
        <v>88.26</v>
      </c>
      <c r="AR79" s="183">
        <v>78.48</v>
      </c>
      <c r="AS79" s="189">
        <v>92.09</v>
      </c>
      <c r="AU79" s="441" t="s">
        <v>768</v>
      </c>
      <c r="AV79" s="164">
        <v>86.13</v>
      </c>
      <c r="AW79" s="416">
        <v>88.59</v>
      </c>
      <c r="AX79" s="183">
        <v>78.81</v>
      </c>
      <c r="AY79" s="90">
        <v>92.42</v>
      </c>
    </row>
    <row r="80" spans="1:51" x14ac:dyDescent="0.25">
      <c r="B80" s="168" t="s">
        <v>44</v>
      </c>
      <c r="C80" s="452"/>
      <c r="D80" s="407">
        <v>50.33</v>
      </c>
      <c r="E80" s="414">
        <v>51.84</v>
      </c>
      <c r="F80" s="442">
        <v>46.25</v>
      </c>
      <c r="G80" s="149">
        <v>50.33</v>
      </c>
      <c r="H80" s="155"/>
      <c r="I80" s="465" t="s">
        <v>768</v>
      </c>
      <c r="J80" s="164">
        <v>50.66</v>
      </c>
      <c r="K80" s="416">
        <v>52.17</v>
      </c>
      <c r="L80" s="183">
        <v>46.58</v>
      </c>
      <c r="M80" s="188">
        <v>50.66</v>
      </c>
      <c r="O80" s="441"/>
      <c r="P80" s="190">
        <v>51.66</v>
      </c>
      <c r="Q80" s="414">
        <v>53.17</v>
      </c>
      <c r="R80" s="183">
        <v>47.58</v>
      </c>
      <c r="S80" s="189">
        <v>51.66</v>
      </c>
      <c r="U80" s="441" t="s">
        <v>768</v>
      </c>
      <c r="V80" s="164">
        <v>51.99</v>
      </c>
      <c r="W80" s="416">
        <v>53.5</v>
      </c>
      <c r="X80" s="183">
        <v>47.91</v>
      </c>
      <c r="Y80" s="188">
        <v>51.99</v>
      </c>
      <c r="Z80" s="298"/>
      <c r="AA80" s="443">
        <v>50.33</v>
      </c>
      <c r="AB80" s="444">
        <v>0</v>
      </c>
      <c r="AC80" s="164">
        <v>52.98</v>
      </c>
      <c r="AD80" s="416">
        <v>54.49</v>
      </c>
      <c r="AE80" s="416">
        <v>0</v>
      </c>
      <c r="AF80" s="183">
        <v>55.19</v>
      </c>
      <c r="AG80" s="189">
        <v>59.27</v>
      </c>
      <c r="AI80" s="441" t="s">
        <v>768</v>
      </c>
      <c r="AJ80" s="164">
        <v>53.31</v>
      </c>
      <c r="AK80" s="416">
        <v>54.82</v>
      </c>
      <c r="AL80" s="183">
        <v>55.52</v>
      </c>
      <c r="AM80" s="90">
        <v>59.6</v>
      </c>
      <c r="AO80" s="441"/>
      <c r="AP80" s="164">
        <v>54.31</v>
      </c>
      <c r="AQ80" s="416">
        <v>55.82</v>
      </c>
      <c r="AR80" s="183">
        <v>56.52</v>
      </c>
      <c r="AS80" s="189">
        <v>60.6</v>
      </c>
      <c r="AU80" s="441" t="s">
        <v>768</v>
      </c>
      <c r="AV80" s="164">
        <v>54.64</v>
      </c>
      <c r="AW80" s="416">
        <v>56.15</v>
      </c>
      <c r="AX80" s="183">
        <v>56.85</v>
      </c>
      <c r="AY80" s="90">
        <v>60.93</v>
      </c>
    </row>
    <row r="81" spans="1:51" x14ac:dyDescent="0.25">
      <c r="B81" s="168" t="s">
        <v>12</v>
      </c>
      <c r="C81" s="452"/>
      <c r="D81" s="407">
        <v>40.47</v>
      </c>
      <c r="E81" s="414">
        <v>41.68</v>
      </c>
      <c r="F81" s="442">
        <v>34.29</v>
      </c>
      <c r="G81" s="149">
        <v>40.47</v>
      </c>
      <c r="I81" s="441" t="s">
        <v>768</v>
      </c>
      <c r="J81" s="164">
        <v>40.799999999999997</v>
      </c>
      <c r="K81" s="416">
        <v>42.01</v>
      </c>
      <c r="L81" s="183">
        <v>34.619999999999997</v>
      </c>
      <c r="M81" s="188">
        <v>40.799999999999997</v>
      </c>
      <c r="O81" s="441"/>
      <c r="P81" s="190">
        <v>41.8</v>
      </c>
      <c r="Q81" s="414">
        <v>43.01</v>
      </c>
      <c r="R81" s="183">
        <v>35.619999999999997</v>
      </c>
      <c r="S81" s="189">
        <v>41.8</v>
      </c>
      <c r="U81" s="441" t="s">
        <v>768</v>
      </c>
      <c r="V81" s="164">
        <v>42.13</v>
      </c>
      <c r="W81" s="416">
        <v>43.34</v>
      </c>
      <c r="X81" s="183">
        <v>35.950000000000003</v>
      </c>
      <c r="Y81" s="188">
        <v>42.13</v>
      </c>
      <c r="Z81" s="298"/>
      <c r="AA81" s="443">
        <v>40.47</v>
      </c>
      <c r="AB81" s="444">
        <v>0</v>
      </c>
      <c r="AC81" s="164">
        <v>43.12</v>
      </c>
      <c r="AD81" s="416">
        <v>44.33</v>
      </c>
      <c r="AE81" s="416">
        <v>0</v>
      </c>
      <c r="AF81" s="183">
        <v>43.23</v>
      </c>
      <c r="AG81" s="189">
        <v>49.41</v>
      </c>
      <c r="AI81" s="441" t="s">
        <v>768</v>
      </c>
      <c r="AJ81" s="164">
        <v>43.45</v>
      </c>
      <c r="AK81" s="416">
        <v>44.66</v>
      </c>
      <c r="AL81" s="183">
        <v>43.56</v>
      </c>
      <c r="AM81" s="90">
        <v>49.74</v>
      </c>
      <c r="AO81" s="441"/>
      <c r="AP81" s="164">
        <v>44.45</v>
      </c>
      <c r="AQ81" s="416">
        <v>45.66</v>
      </c>
      <c r="AR81" s="183">
        <v>44.56</v>
      </c>
      <c r="AS81" s="189">
        <v>50.74</v>
      </c>
      <c r="AU81" s="441" t="s">
        <v>768</v>
      </c>
      <c r="AV81" s="164">
        <v>44.78</v>
      </c>
      <c r="AW81" s="416">
        <v>45.99</v>
      </c>
      <c r="AX81" s="183">
        <v>44.89</v>
      </c>
      <c r="AY81" s="90">
        <v>51.07</v>
      </c>
    </row>
    <row r="82" spans="1:51" x14ac:dyDescent="0.25">
      <c r="B82" s="168" t="s">
        <v>14</v>
      </c>
      <c r="C82" s="452"/>
      <c r="D82" s="407">
        <v>40.22</v>
      </c>
      <c r="E82" s="414">
        <v>41.43</v>
      </c>
      <c r="F82" s="442">
        <v>32.51</v>
      </c>
      <c r="G82" s="149">
        <v>40.22</v>
      </c>
      <c r="I82" s="441" t="s">
        <v>768</v>
      </c>
      <c r="J82" s="164">
        <v>40.549999999999997</v>
      </c>
      <c r="K82" s="416">
        <v>41.76</v>
      </c>
      <c r="L82" s="183">
        <v>32.840000000000003</v>
      </c>
      <c r="M82" s="188">
        <v>40.549999999999997</v>
      </c>
      <c r="O82" s="441"/>
      <c r="P82" s="190">
        <v>41.55</v>
      </c>
      <c r="Q82" s="414">
        <v>42.76</v>
      </c>
      <c r="R82" s="183">
        <v>33.840000000000003</v>
      </c>
      <c r="S82" s="189">
        <v>41.55</v>
      </c>
      <c r="U82" s="441" t="s">
        <v>768</v>
      </c>
      <c r="V82" s="164">
        <v>41.88</v>
      </c>
      <c r="W82" s="416">
        <v>43.09</v>
      </c>
      <c r="X82" s="183">
        <v>34.17</v>
      </c>
      <c r="Y82" s="188">
        <v>41.88</v>
      </c>
      <c r="Z82" s="298"/>
      <c r="AA82" s="443">
        <v>40.22</v>
      </c>
      <c r="AB82" s="444">
        <v>0</v>
      </c>
      <c r="AC82" s="164">
        <v>42.87</v>
      </c>
      <c r="AD82" s="416">
        <v>44.08</v>
      </c>
      <c r="AE82" s="416">
        <v>0</v>
      </c>
      <c r="AF82" s="183">
        <v>41.45</v>
      </c>
      <c r="AG82" s="189">
        <v>49.16</v>
      </c>
      <c r="AI82" s="441" t="s">
        <v>768</v>
      </c>
      <c r="AJ82" s="164">
        <v>43.2</v>
      </c>
      <c r="AK82" s="416">
        <v>44.41</v>
      </c>
      <c r="AL82" s="183">
        <v>41.78</v>
      </c>
      <c r="AM82" s="90">
        <v>49.49</v>
      </c>
      <c r="AO82" s="441"/>
      <c r="AP82" s="164">
        <v>44.2</v>
      </c>
      <c r="AQ82" s="416">
        <v>45.41</v>
      </c>
      <c r="AR82" s="183">
        <v>42.78</v>
      </c>
      <c r="AS82" s="189">
        <v>50.49</v>
      </c>
      <c r="AU82" s="441" t="s">
        <v>768</v>
      </c>
      <c r="AV82" s="164">
        <v>44.53</v>
      </c>
      <c r="AW82" s="416">
        <v>45.74</v>
      </c>
      <c r="AX82" s="183">
        <v>43.11</v>
      </c>
      <c r="AY82" s="90">
        <v>50.82</v>
      </c>
    </row>
    <row r="83" spans="1:51" x14ac:dyDescent="0.25">
      <c r="B83" s="168" t="s">
        <v>15</v>
      </c>
      <c r="C83" s="452"/>
      <c r="D83" s="407">
        <v>38.479999999999997</v>
      </c>
      <c r="E83" s="414">
        <v>39.64</v>
      </c>
      <c r="F83" s="178">
        <v>0</v>
      </c>
      <c r="G83" s="141">
        <v>0</v>
      </c>
      <c r="I83" s="441" t="s">
        <v>768</v>
      </c>
      <c r="J83" s="164">
        <v>38.81</v>
      </c>
      <c r="K83" s="416">
        <v>39.97</v>
      </c>
      <c r="L83" s="141">
        <v>0</v>
      </c>
      <c r="M83" s="141">
        <v>0</v>
      </c>
      <c r="O83" s="441"/>
      <c r="P83" s="190">
        <v>39.81</v>
      </c>
      <c r="Q83" s="414">
        <v>40.97</v>
      </c>
      <c r="R83" s="273">
        <v>0</v>
      </c>
      <c r="S83" s="141">
        <v>0</v>
      </c>
      <c r="U83" s="441" t="s">
        <v>768</v>
      </c>
      <c r="V83" s="164">
        <v>40.14</v>
      </c>
      <c r="W83" s="416">
        <v>41.3</v>
      </c>
      <c r="X83" s="141">
        <v>0</v>
      </c>
      <c r="Y83" s="145">
        <v>0</v>
      </c>
      <c r="Z83" s="298"/>
      <c r="AA83" s="443">
        <v>38.479999999999997</v>
      </c>
      <c r="AB83" s="444">
        <v>0</v>
      </c>
      <c r="AC83" s="164">
        <v>41.13</v>
      </c>
      <c r="AD83" s="416">
        <v>42.29</v>
      </c>
      <c r="AE83" s="416">
        <v>0</v>
      </c>
      <c r="AF83" s="176">
        <v>0</v>
      </c>
      <c r="AG83" s="176">
        <v>0</v>
      </c>
      <c r="AI83" s="441" t="s">
        <v>768</v>
      </c>
      <c r="AJ83" s="164">
        <v>41.46</v>
      </c>
      <c r="AK83" s="416">
        <v>42.62</v>
      </c>
      <c r="AL83" s="176">
        <v>0</v>
      </c>
      <c r="AM83" s="176">
        <v>0</v>
      </c>
      <c r="AO83" s="441"/>
      <c r="AP83" s="164">
        <v>42.46</v>
      </c>
      <c r="AQ83" s="416">
        <v>43.62</v>
      </c>
      <c r="AR83" s="176">
        <v>0</v>
      </c>
      <c r="AS83" s="176">
        <v>0</v>
      </c>
      <c r="AU83" s="441" t="s">
        <v>768</v>
      </c>
      <c r="AV83" s="164">
        <v>42.79</v>
      </c>
      <c r="AW83" s="416">
        <v>43.95</v>
      </c>
      <c r="AX83" s="176">
        <v>0</v>
      </c>
      <c r="AY83" s="176">
        <v>0</v>
      </c>
    </row>
    <row r="84" spans="1:51" x14ac:dyDescent="0.25">
      <c r="B84" s="168" t="s">
        <v>16</v>
      </c>
      <c r="C84" s="452"/>
      <c r="D84" s="407">
        <v>36.72</v>
      </c>
      <c r="E84" s="414">
        <v>37.82</v>
      </c>
      <c r="F84" s="178">
        <v>0</v>
      </c>
      <c r="G84" s="141">
        <v>0</v>
      </c>
      <c r="I84" s="441" t="s">
        <v>768</v>
      </c>
      <c r="J84" s="164">
        <v>37.049999999999997</v>
      </c>
      <c r="K84" s="416">
        <v>38.15</v>
      </c>
      <c r="L84" s="141">
        <v>0</v>
      </c>
      <c r="M84" s="141">
        <v>0</v>
      </c>
      <c r="O84" s="441"/>
      <c r="P84" s="190">
        <v>38.049999999999997</v>
      </c>
      <c r="Q84" s="414">
        <v>39.15</v>
      </c>
      <c r="R84" s="273">
        <v>0</v>
      </c>
      <c r="S84" s="141">
        <v>0</v>
      </c>
      <c r="U84" s="441" t="s">
        <v>768</v>
      </c>
      <c r="V84" s="164">
        <v>38.380000000000003</v>
      </c>
      <c r="W84" s="416">
        <v>39.479999999999997</v>
      </c>
      <c r="X84" s="141">
        <v>0</v>
      </c>
      <c r="Y84" s="145">
        <v>0</v>
      </c>
      <c r="Z84" s="298"/>
      <c r="AA84" s="443">
        <v>36.72</v>
      </c>
      <c r="AB84" s="444">
        <v>0</v>
      </c>
      <c r="AC84" s="164">
        <v>39.369999999999997</v>
      </c>
      <c r="AD84" s="416">
        <v>40.47</v>
      </c>
      <c r="AE84" s="416">
        <v>0</v>
      </c>
      <c r="AF84" s="176">
        <v>0</v>
      </c>
      <c r="AG84" s="176">
        <v>0</v>
      </c>
      <c r="AI84" s="441" t="s">
        <v>768</v>
      </c>
      <c r="AJ84" s="164">
        <v>39.700000000000003</v>
      </c>
      <c r="AK84" s="416">
        <v>40.799999999999997</v>
      </c>
      <c r="AL84" s="176">
        <v>0</v>
      </c>
      <c r="AM84" s="176">
        <v>0</v>
      </c>
      <c r="AO84" s="441"/>
      <c r="AP84" s="164">
        <v>40.700000000000003</v>
      </c>
      <c r="AQ84" s="416">
        <v>41.8</v>
      </c>
      <c r="AR84" s="176">
        <v>0</v>
      </c>
      <c r="AS84" s="176">
        <v>0</v>
      </c>
      <c r="AU84" s="441" t="s">
        <v>768</v>
      </c>
      <c r="AV84" s="164">
        <v>41.03</v>
      </c>
      <c r="AW84" s="416">
        <v>42.13</v>
      </c>
      <c r="AX84" s="176">
        <v>0</v>
      </c>
      <c r="AY84" s="176">
        <v>0</v>
      </c>
    </row>
    <row r="85" spans="1:51" x14ac:dyDescent="0.25">
      <c r="B85" s="168" t="s">
        <v>17</v>
      </c>
      <c r="C85" s="452"/>
      <c r="D85" s="407">
        <v>34.74</v>
      </c>
      <c r="E85" s="414">
        <v>35.78</v>
      </c>
      <c r="F85" s="178">
        <v>0</v>
      </c>
      <c r="G85" s="141">
        <v>0</v>
      </c>
      <c r="I85" s="441" t="s">
        <v>768</v>
      </c>
      <c r="J85" s="164">
        <v>35.07</v>
      </c>
      <c r="K85" s="416">
        <v>36.11</v>
      </c>
      <c r="L85" s="141">
        <v>0</v>
      </c>
      <c r="M85" s="141">
        <v>0</v>
      </c>
      <c r="O85" s="441"/>
      <c r="P85" s="190">
        <v>36.07</v>
      </c>
      <c r="Q85" s="414">
        <v>37.11</v>
      </c>
      <c r="R85" s="273">
        <v>0</v>
      </c>
      <c r="S85" s="141">
        <v>0</v>
      </c>
      <c r="U85" s="441" t="s">
        <v>768</v>
      </c>
      <c r="V85" s="164">
        <v>36.4</v>
      </c>
      <c r="W85" s="416">
        <v>37.44</v>
      </c>
      <c r="X85" s="141">
        <v>0</v>
      </c>
      <c r="Y85" s="145">
        <v>0</v>
      </c>
      <c r="Z85" s="298"/>
      <c r="AA85" s="443">
        <v>34.74</v>
      </c>
      <c r="AB85" s="444">
        <v>0</v>
      </c>
      <c r="AC85" s="164">
        <v>37.39</v>
      </c>
      <c r="AD85" s="416">
        <v>38.43</v>
      </c>
      <c r="AE85" s="416">
        <v>0</v>
      </c>
      <c r="AF85" s="176">
        <v>0</v>
      </c>
      <c r="AG85" s="176">
        <v>0</v>
      </c>
      <c r="AI85" s="441" t="s">
        <v>768</v>
      </c>
      <c r="AJ85" s="164">
        <v>37.72</v>
      </c>
      <c r="AK85" s="416">
        <v>38.76</v>
      </c>
      <c r="AL85" s="176">
        <v>0</v>
      </c>
      <c r="AM85" s="176">
        <v>0</v>
      </c>
      <c r="AO85" s="441"/>
      <c r="AP85" s="164">
        <v>38.72</v>
      </c>
      <c r="AQ85" s="416">
        <v>39.76</v>
      </c>
      <c r="AR85" s="176">
        <v>0</v>
      </c>
      <c r="AS85" s="176">
        <v>0</v>
      </c>
      <c r="AU85" s="441" t="s">
        <v>768</v>
      </c>
      <c r="AV85" s="164">
        <v>39.049999999999997</v>
      </c>
      <c r="AW85" s="416">
        <v>40.090000000000003</v>
      </c>
      <c r="AX85" s="176">
        <v>0</v>
      </c>
      <c r="AY85" s="176">
        <v>0</v>
      </c>
    </row>
    <row r="86" spans="1:51" x14ac:dyDescent="0.25">
      <c r="B86" s="168" t="s">
        <v>18</v>
      </c>
      <c r="C86" s="452"/>
      <c r="D86" s="178">
        <v>0</v>
      </c>
      <c r="E86" s="178">
        <v>0</v>
      </c>
      <c r="F86" s="178">
        <v>0</v>
      </c>
      <c r="G86" s="141">
        <v>0</v>
      </c>
      <c r="H86" s="103"/>
      <c r="I86" s="441" t="s">
        <v>768</v>
      </c>
      <c r="J86" s="141">
        <v>0</v>
      </c>
      <c r="K86" s="141">
        <v>0</v>
      </c>
      <c r="L86" s="141">
        <v>0</v>
      </c>
      <c r="M86" s="141">
        <v>0</v>
      </c>
      <c r="N86" s="103"/>
      <c r="O86" s="463"/>
      <c r="P86" s="273">
        <v>0</v>
      </c>
      <c r="Q86" s="141">
        <v>0</v>
      </c>
      <c r="R86" s="273">
        <v>0</v>
      </c>
      <c r="S86" s="141">
        <v>0</v>
      </c>
      <c r="T86" s="103"/>
      <c r="U86" s="463" t="s">
        <v>768</v>
      </c>
      <c r="V86" s="141">
        <v>0</v>
      </c>
      <c r="W86" s="141">
        <v>0</v>
      </c>
      <c r="X86" s="141">
        <v>0</v>
      </c>
      <c r="Y86" s="145">
        <v>0</v>
      </c>
      <c r="Z86" s="303"/>
      <c r="AA86" s="443">
        <v>31.9</v>
      </c>
      <c r="AB86" s="444">
        <v>0</v>
      </c>
      <c r="AC86" s="164">
        <v>34.549999999999997</v>
      </c>
      <c r="AD86" s="416">
        <v>35.590000000000003</v>
      </c>
      <c r="AE86" s="416">
        <v>0</v>
      </c>
      <c r="AF86" s="176">
        <v>0</v>
      </c>
      <c r="AG86" s="176">
        <v>0</v>
      </c>
      <c r="AH86" s="103"/>
      <c r="AI86" s="463" t="s">
        <v>768</v>
      </c>
      <c r="AJ86" s="164">
        <v>34.880000000000003</v>
      </c>
      <c r="AK86" s="416">
        <v>35.92</v>
      </c>
      <c r="AL86" s="176">
        <v>0</v>
      </c>
      <c r="AM86" s="176">
        <v>0</v>
      </c>
      <c r="AN86" s="103"/>
      <c r="AO86" s="463"/>
      <c r="AP86" s="164">
        <v>35.880000000000003</v>
      </c>
      <c r="AQ86" s="416">
        <v>36.96</v>
      </c>
      <c r="AR86" s="176">
        <v>0</v>
      </c>
      <c r="AS86" s="176">
        <v>0</v>
      </c>
      <c r="AU86" s="441" t="s">
        <v>768</v>
      </c>
      <c r="AV86" s="164">
        <v>36.21</v>
      </c>
      <c r="AW86" s="416">
        <v>37.29</v>
      </c>
      <c r="AX86" s="176">
        <v>0</v>
      </c>
      <c r="AY86" s="176">
        <v>0</v>
      </c>
    </row>
    <row r="87" spans="1:51" s="29" customFormat="1" ht="17.25" x14ac:dyDescent="0.25">
      <c r="A87"/>
      <c r="B87" s="140" t="s">
        <v>1121</v>
      </c>
      <c r="C87" s="417"/>
      <c r="D87" s="178">
        <v>0</v>
      </c>
      <c r="E87" s="178">
        <v>0</v>
      </c>
      <c r="F87" s="178">
        <v>0</v>
      </c>
      <c r="G87" s="141">
        <v>0</v>
      </c>
      <c r="H87" s="30"/>
      <c r="I87" s="441" t="s">
        <v>768</v>
      </c>
      <c r="J87" s="141">
        <v>0</v>
      </c>
      <c r="K87" s="141">
        <v>0</v>
      </c>
      <c r="L87" s="141">
        <v>0</v>
      </c>
      <c r="M87" s="141">
        <v>0</v>
      </c>
      <c r="O87" s="417"/>
      <c r="P87" s="273">
        <v>0</v>
      </c>
      <c r="Q87" s="273">
        <v>0</v>
      </c>
      <c r="R87" s="273">
        <v>0</v>
      </c>
      <c r="S87" s="141">
        <v>0</v>
      </c>
      <c r="U87" s="417" t="s">
        <v>768</v>
      </c>
      <c r="V87" s="141">
        <v>0</v>
      </c>
      <c r="W87" s="141">
        <v>0</v>
      </c>
      <c r="X87" s="141">
        <v>0</v>
      </c>
      <c r="Y87" s="145">
        <v>0</v>
      </c>
      <c r="Z87" s="148"/>
      <c r="AA87" s="141">
        <v>0</v>
      </c>
      <c r="AB87" s="417">
        <v>0</v>
      </c>
      <c r="AC87" s="145">
        <v>0</v>
      </c>
      <c r="AD87" s="416">
        <v>35.229999999999997</v>
      </c>
      <c r="AE87" s="467">
        <v>0.14000000000000001</v>
      </c>
      <c r="AF87" s="176">
        <v>0</v>
      </c>
      <c r="AG87" s="176">
        <v>0</v>
      </c>
      <c r="AI87" s="417" t="s">
        <v>768</v>
      </c>
      <c r="AJ87" s="176">
        <v>0</v>
      </c>
      <c r="AK87" s="416">
        <v>35.56</v>
      </c>
      <c r="AL87" s="176">
        <v>0</v>
      </c>
      <c r="AM87" s="176">
        <v>0</v>
      </c>
      <c r="AO87" s="417"/>
      <c r="AP87" s="191">
        <v>0</v>
      </c>
      <c r="AQ87" s="416">
        <v>36.56</v>
      </c>
      <c r="AR87" s="176">
        <v>0</v>
      </c>
      <c r="AS87" s="176">
        <v>0</v>
      </c>
      <c r="AU87" s="417" t="s">
        <v>768</v>
      </c>
      <c r="AV87" s="176">
        <v>0</v>
      </c>
      <c r="AW87" s="416">
        <v>36.89</v>
      </c>
      <c r="AX87" s="176">
        <v>0</v>
      </c>
      <c r="AY87" s="176">
        <v>0</v>
      </c>
    </row>
    <row r="88" spans="1:51" s="29" customFormat="1" ht="17.25" x14ac:dyDescent="0.25">
      <c r="A88"/>
      <c r="B88" s="140" t="s">
        <v>1122</v>
      </c>
      <c r="C88" s="417"/>
      <c r="D88" s="178">
        <v>0</v>
      </c>
      <c r="E88" s="178">
        <v>0</v>
      </c>
      <c r="F88" s="178">
        <v>0</v>
      </c>
      <c r="G88" s="141">
        <v>0</v>
      </c>
      <c r="H88" s="30"/>
      <c r="I88" s="417" t="s">
        <v>768</v>
      </c>
      <c r="J88" s="141">
        <v>0</v>
      </c>
      <c r="K88" s="141">
        <v>0</v>
      </c>
      <c r="L88" s="141">
        <v>0</v>
      </c>
      <c r="M88" s="141">
        <v>0</v>
      </c>
      <c r="O88" s="417"/>
      <c r="P88" s="273">
        <v>0</v>
      </c>
      <c r="Q88" s="273">
        <v>0</v>
      </c>
      <c r="R88" s="273">
        <v>0</v>
      </c>
      <c r="S88" s="141">
        <v>0</v>
      </c>
      <c r="U88" s="417" t="s">
        <v>768</v>
      </c>
      <c r="V88" s="141">
        <v>0</v>
      </c>
      <c r="W88" s="141">
        <v>0</v>
      </c>
      <c r="X88" s="141">
        <v>0</v>
      </c>
      <c r="Y88" s="145">
        <v>0</v>
      </c>
      <c r="Z88" s="148"/>
      <c r="AA88" s="176">
        <v>0</v>
      </c>
      <c r="AB88" s="417">
        <v>0</v>
      </c>
      <c r="AC88" s="176">
        <v>0</v>
      </c>
      <c r="AD88" s="437">
        <v>0</v>
      </c>
      <c r="AE88" s="176">
        <v>0</v>
      </c>
      <c r="AF88" s="176">
        <v>0</v>
      </c>
      <c r="AG88" s="176">
        <v>0</v>
      </c>
      <c r="AI88" s="417" t="s">
        <v>768</v>
      </c>
      <c r="AJ88" s="176">
        <v>0</v>
      </c>
      <c r="AK88" s="176">
        <v>0</v>
      </c>
      <c r="AL88" s="176">
        <v>0</v>
      </c>
      <c r="AM88" s="176">
        <v>0</v>
      </c>
      <c r="AO88" s="417"/>
      <c r="AP88" s="176">
        <v>0</v>
      </c>
      <c r="AQ88" s="176">
        <v>0</v>
      </c>
      <c r="AR88" s="176">
        <v>0</v>
      </c>
      <c r="AS88" s="176">
        <v>0</v>
      </c>
      <c r="AU88" s="417" t="s">
        <v>768</v>
      </c>
      <c r="AV88" s="176">
        <v>0</v>
      </c>
      <c r="AW88" s="176">
        <v>0</v>
      </c>
      <c r="AX88" s="176">
        <v>0</v>
      </c>
      <c r="AY88" s="176">
        <v>0</v>
      </c>
    </row>
    <row r="89" spans="1:51" s="29" customFormat="1" ht="17.25" x14ac:dyDescent="0.25">
      <c r="A89"/>
      <c r="B89" s="140" t="s">
        <v>1123</v>
      </c>
      <c r="C89" s="417"/>
      <c r="D89" s="178">
        <v>0</v>
      </c>
      <c r="E89" s="178">
        <v>0</v>
      </c>
      <c r="F89" s="178">
        <v>0</v>
      </c>
      <c r="G89" s="141">
        <v>0</v>
      </c>
      <c r="H89" s="30"/>
      <c r="I89" s="417" t="s">
        <v>768</v>
      </c>
      <c r="J89" s="141">
        <v>0</v>
      </c>
      <c r="K89" s="141">
        <v>0</v>
      </c>
      <c r="L89" s="141">
        <v>0</v>
      </c>
      <c r="M89" s="141">
        <v>0</v>
      </c>
      <c r="O89" s="417"/>
      <c r="P89" s="273">
        <v>0</v>
      </c>
      <c r="Q89" s="273">
        <v>0</v>
      </c>
      <c r="R89" s="273">
        <v>0</v>
      </c>
      <c r="S89" s="141">
        <v>0</v>
      </c>
      <c r="U89" s="417" t="s">
        <v>768</v>
      </c>
      <c r="V89" s="141">
        <v>0</v>
      </c>
      <c r="W89" s="141">
        <v>0</v>
      </c>
      <c r="X89" s="141">
        <v>0</v>
      </c>
      <c r="Y89" s="145">
        <v>0</v>
      </c>
      <c r="Z89" s="148"/>
      <c r="AA89" s="176">
        <v>0</v>
      </c>
      <c r="AB89" s="417">
        <v>0</v>
      </c>
      <c r="AC89" s="176">
        <v>0</v>
      </c>
      <c r="AD89" s="176">
        <v>0</v>
      </c>
      <c r="AE89" s="176">
        <v>0</v>
      </c>
      <c r="AF89" s="176">
        <v>0</v>
      </c>
      <c r="AG89" s="176">
        <v>0</v>
      </c>
      <c r="AI89" s="417" t="s">
        <v>768</v>
      </c>
      <c r="AJ89" s="176">
        <v>0</v>
      </c>
      <c r="AK89" s="176">
        <v>0</v>
      </c>
      <c r="AL89" s="176">
        <v>0</v>
      </c>
      <c r="AM89" s="176">
        <v>0</v>
      </c>
      <c r="AO89" s="417"/>
      <c r="AP89" s="176">
        <v>0</v>
      </c>
      <c r="AQ89" s="176">
        <v>0</v>
      </c>
      <c r="AR89" s="176">
        <v>0</v>
      </c>
      <c r="AS89" s="176">
        <v>0</v>
      </c>
      <c r="AU89" s="417" t="s">
        <v>768</v>
      </c>
      <c r="AV89" s="176">
        <v>0</v>
      </c>
      <c r="AW89" s="176">
        <v>0</v>
      </c>
      <c r="AX89" s="176">
        <v>0</v>
      </c>
      <c r="AY89" s="176">
        <v>0</v>
      </c>
    </row>
    <row r="90" spans="1:51" s="29" customFormat="1" ht="17.25" x14ac:dyDescent="0.25">
      <c r="A90"/>
      <c r="B90" s="140" t="s">
        <v>1124</v>
      </c>
      <c r="C90" s="417"/>
      <c r="D90" s="178">
        <v>0</v>
      </c>
      <c r="E90" s="178">
        <v>0</v>
      </c>
      <c r="F90" s="178">
        <v>0</v>
      </c>
      <c r="G90" s="141">
        <v>0</v>
      </c>
      <c r="H90" s="30"/>
      <c r="I90" s="417" t="s">
        <v>768</v>
      </c>
      <c r="J90" s="141">
        <v>0</v>
      </c>
      <c r="K90" s="141">
        <v>0</v>
      </c>
      <c r="L90" s="141">
        <v>0</v>
      </c>
      <c r="M90" s="141">
        <v>0</v>
      </c>
      <c r="O90" s="417"/>
      <c r="P90" s="273">
        <v>0</v>
      </c>
      <c r="Q90" s="273">
        <v>0</v>
      </c>
      <c r="R90" s="273">
        <v>0</v>
      </c>
      <c r="S90" s="141">
        <v>0</v>
      </c>
      <c r="U90" s="417" t="s">
        <v>768</v>
      </c>
      <c r="V90" s="141">
        <v>0</v>
      </c>
      <c r="W90" s="141">
        <v>0</v>
      </c>
      <c r="X90" s="141">
        <v>0</v>
      </c>
      <c r="Y90" s="145">
        <v>0</v>
      </c>
      <c r="Z90" s="148"/>
      <c r="AA90" s="176">
        <v>0</v>
      </c>
      <c r="AB90" s="417">
        <v>0</v>
      </c>
      <c r="AC90" s="176">
        <v>0</v>
      </c>
      <c r="AD90" s="176">
        <v>0</v>
      </c>
      <c r="AE90" s="176">
        <v>0</v>
      </c>
      <c r="AF90" s="176">
        <v>0</v>
      </c>
      <c r="AG90" s="176">
        <v>0</v>
      </c>
      <c r="AI90" s="417" t="s">
        <v>768</v>
      </c>
      <c r="AJ90" s="176">
        <v>0</v>
      </c>
      <c r="AK90" s="176">
        <v>0</v>
      </c>
      <c r="AL90" s="176">
        <v>0</v>
      </c>
      <c r="AM90" s="176">
        <v>0</v>
      </c>
      <c r="AO90" s="417"/>
      <c r="AP90" s="176">
        <v>0</v>
      </c>
      <c r="AQ90" s="176">
        <v>0</v>
      </c>
      <c r="AR90" s="176">
        <v>0</v>
      </c>
      <c r="AS90" s="176">
        <v>0</v>
      </c>
      <c r="AU90" s="417" t="s">
        <v>768</v>
      </c>
      <c r="AV90" s="176">
        <v>0</v>
      </c>
      <c r="AW90" s="176">
        <v>0</v>
      </c>
      <c r="AX90" s="176">
        <v>0</v>
      </c>
      <c r="AY90" s="176">
        <v>0</v>
      </c>
    </row>
    <row r="91" spans="1:51" s="29" customFormat="1" ht="17.25" x14ac:dyDescent="0.25">
      <c r="A91"/>
      <c r="B91" s="140" t="s">
        <v>1125</v>
      </c>
      <c r="C91" s="417"/>
      <c r="D91" s="178">
        <v>0</v>
      </c>
      <c r="E91" s="178">
        <v>0</v>
      </c>
      <c r="F91" s="178">
        <v>0</v>
      </c>
      <c r="G91" s="141">
        <v>0</v>
      </c>
      <c r="H91" s="30"/>
      <c r="I91" s="417" t="s">
        <v>768</v>
      </c>
      <c r="J91" s="141">
        <v>0</v>
      </c>
      <c r="K91" s="141">
        <v>0</v>
      </c>
      <c r="L91" s="141">
        <v>0</v>
      </c>
      <c r="M91" s="141">
        <v>0</v>
      </c>
      <c r="O91" s="417"/>
      <c r="P91" s="273">
        <v>0</v>
      </c>
      <c r="Q91" s="273">
        <v>0</v>
      </c>
      <c r="R91" s="273">
        <v>0</v>
      </c>
      <c r="S91" s="141">
        <v>0</v>
      </c>
      <c r="U91" s="417" t="s">
        <v>768</v>
      </c>
      <c r="V91" s="141">
        <v>0</v>
      </c>
      <c r="W91" s="141">
        <v>0</v>
      </c>
      <c r="X91" s="141">
        <v>0</v>
      </c>
      <c r="Y91" s="145">
        <v>0</v>
      </c>
      <c r="Z91" s="148"/>
      <c r="AA91" s="176">
        <v>0</v>
      </c>
      <c r="AB91" s="417">
        <v>0</v>
      </c>
      <c r="AC91" s="176">
        <v>0</v>
      </c>
      <c r="AD91" s="176">
        <v>0</v>
      </c>
      <c r="AE91" s="176">
        <v>0</v>
      </c>
      <c r="AF91" s="176">
        <v>0</v>
      </c>
      <c r="AG91" s="176">
        <v>0</v>
      </c>
      <c r="AI91" s="417" t="s">
        <v>768</v>
      </c>
      <c r="AJ91" s="176">
        <v>0</v>
      </c>
      <c r="AK91" s="176">
        <v>0</v>
      </c>
      <c r="AL91" s="176">
        <v>0</v>
      </c>
      <c r="AM91" s="176">
        <v>0</v>
      </c>
      <c r="AO91" s="417"/>
      <c r="AP91" s="176">
        <v>0</v>
      </c>
      <c r="AQ91" s="176">
        <v>0</v>
      </c>
      <c r="AR91" s="176">
        <v>0</v>
      </c>
      <c r="AS91" s="176">
        <v>0</v>
      </c>
      <c r="AU91" s="417" t="s">
        <v>768</v>
      </c>
      <c r="AV91" s="176">
        <v>0</v>
      </c>
      <c r="AW91" s="176">
        <v>0</v>
      </c>
      <c r="AX91" s="176">
        <v>0</v>
      </c>
      <c r="AY91" s="176">
        <v>0</v>
      </c>
    </row>
    <row r="92" spans="1:51" s="29" customFormat="1" ht="17.25" x14ac:dyDescent="0.25">
      <c r="A92"/>
      <c r="B92" s="140" t="s">
        <v>1126</v>
      </c>
      <c r="C92" s="417"/>
      <c r="D92" s="178">
        <v>0</v>
      </c>
      <c r="E92" s="178">
        <v>0</v>
      </c>
      <c r="F92" s="178">
        <v>0</v>
      </c>
      <c r="G92" s="141">
        <v>0</v>
      </c>
      <c r="H92" s="30"/>
      <c r="I92" s="417" t="s">
        <v>768</v>
      </c>
      <c r="J92" s="141">
        <v>0</v>
      </c>
      <c r="K92" s="141">
        <v>0</v>
      </c>
      <c r="L92" s="141">
        <v>0</v>
      </c>
      <c r="M92" s="141">
        <v>0</v>
      </c>
      <c r="O92" s="417"/>
      <c r="P92" s="273">
        <v>0</v>
      </c>
      <c r="Q92" s="273">
        <v>0</v>
      </c>
      <c r="R92" s="273">
        <v>0</v>
      </c>
      <c r="S92" s="141">
        <v>0</v>
      </c>
      <c r="U92" s="417" t="s">
        <v>768</v>
      </c>
      <c r="V92" s="141">
        <v>0</v>
      </c>
      <c r="W92" s="141">
        <v>0</v>
      </c>
      <c r="X92" s="141">
        <v>0</v>
      </c>
      <c r="Y92" s="145">
        <v>0</v>
      </c>
      <c r="Z92" s="148"/>
      <c r="AA92" s="176">
        <v>0</v>
      </c>
      <c r="AB92" s="417">
        <v>0</v>
      </c>
      <c r="AC92" s="176">
        <v>0</v>
      </c>
      <c r="AD92" s="176">
        <v>0</v>
      </c>
      <c r="AE92" s="176">
        <v>0</v>
      </c>
      <c r="AF92" s="176">
        <v>0</v>
      </c>
      <c r="AG92" s="176">
        <v>0</v>
      </c>
      <c r="AI92" s="417" t="s">
        <v>768</v>
      </c>
      <c r="AJ92" s="176">
        <v>0</v>
      </c>
      <c r="AK92" s="176">
        <v>0</v>
      </c>
      <c r="AL92" s="176">
        <v>0</v>
      </c>
      <c r="AM92" s="176">
        <v>0</v>
      </c>
      <c r="AO92" s="417"/>
      <c r="AP92" s="176">
        <v>0</v>
      </c>
      <c r="AQ92" s="176">
        <v>0</v>
      </c>
      <c r="AR92" s="176">
        <v>0</v>
      </c>
      <c r="AS92" s="176">
        <v>0</v>
      </c>
      <c r="AU92" s="417" t="s">
        <v>768</v>
      </c>
      <c r="AV92" s="176">
        <v>0</v>
      </c>
      <c r="AW92" s="176">
        <v>0</v>
      </c>
      <c r="AX92" s="176">
        <v>0</v>
      </c>
      <c r="AY92" s="176">
        <v>0</v>
      </c>
    </row>
    <row r="93" spans="1:51" s="31" customFormat="1" x14ac:dyDescent="0.25">
      <c r="B93" s="305"/>
      <c r="C93" s="305"/>
      <c r="D93" s="468"/>
      <c r="E93" s="468"/>
      <c r="J93" s="468"/>
      <c r="K93" s="468"/>
      <c r="L93" s="468"/>
      <c r="M93" s="468"/>
      <c r="P93" s="468"/>
      <c r="Q93" s="468"/>
      <c r="R93" s="468"/>
      <c r="S93" s="468"/>
      <c r="V93" s="468"/>
      <c r="W93" s="468"/>
      <c r="X93" s="468"/>
      <c r="Y93" s="468"/>
      <c r="Z93" s="300"/>
      <c r="AC93" s="468"/>
      <c r="AD93" s="468"/>
      <c r="AE93" s="468"/>
      <c r="AF93" s="468"/>
      <c r="AG93" s="468"/>
      <c r="AJ93" s="468"/>
      <c r="AK93" s="468"/>
      <c r="AL93" s="468"/>
      <c r="AM93" s="468"/>
      <c r="AP93" s="468"/>
      <c r="AQ93" s="468"/>
      <c r="AV93" s="468"/>
      <c r="AW93" s="468"/>
    </row>
    <row r="94" spans="1:51" s="33" customFormat="1" ht="15.75" x14ac:dyDescent="0.25">
      <c r="B94" s="161" t="s">
        <v>782</v>
      </c>
      <c r="C94" s="161"/>
      <c r="J94" s="161" t="s">
        <v>781</v>
      </c>
      <c r="K94" s="161"/>
      <c r="L94" s="395"/>
      <c r="M94" s="395"/>
      <c r="P94" s="161" t="s">
        <v>982</v>
      </c>
      <c r="Q94" s="161"/>
      <c r="R94" s="395"/>
      <c r="S94" s="395"/>
      <c r="V94" s="161" t="s">
        <v>779</v>
      </c>
      <c r="W94" s="161"/>
      <c r="X94" s="395"/>
      <c r="Y94" s="395"/>
      <c r="Z94" s="304"/>
      <c r="AA94" s="161" t="s">
        <v>983</v>
      </c>
      <c r="AB94" s="161"/>
      <c r="AC94" s="395"/>
      <c r="AD94" s="395"/>
      <c r="AE94" s="395"/>
      <c r="AF94" s="395"/>
      <c r="AG94" s="395"/>
      <c r="AJ94" s="161" t="s">
        <v>778</v>
      </c>
      <c r="AK94" s="161"/>
      <c r="AL94" s="395"/>
      <c r="AM94" s="395"/>
      <c r="AP94" s="161" t="s">
        <v>984</v>
      </c>
      <c r="AQ94" s="161"/>
      <c r="AV94" s="161" t="s">
        <v>777</v>
      </c>
      <c r="AW94" s="161"/>
    </row>
    <row r="95" spans="1:51" ht="45" x14ac:dyDescent="0.25">
      <c r="B95" s="28" t="s">
        <v>22</v>
      </c>
      <c r="C95" s="408" t="s">
        <v>1146</v>
      </c>
      <c r="D95" s="439" t="s">
        <v>1147</v>
      </c>
      <c r="E95" s="439" t="s">
        <v>1148</v>
      </c>
      <c r="F95" s="439" t="s">
        <v>1149</v>
      </c>
      <c r="G95" s="440" t="s">
        <v>1150</v>
      </c>
      <c r="I95" s="408" t="s">
        <v>1146</v>
      </c>
      <c r="J95" s="439" t="s">
        <v>1147</v>
      </c>
      <c r="K95" s="439" t="s">
        <v>1148</v>
      </c>
      <c r="L95" s="439" t="s">
        <v>1149</v>
      </c>
      <c r="M95" s="440" t="s">
        <v>1150</v>
      </c>
      <c r="O95" s="408" t="s">
        <v>1146</v>
      </c>
      <c r="P95" s="439" t="s">
        <v>1147</v>
      </c>
      <c r="Q95" s="439" t="s">
        <v>1148</v>
      </c>
      <c r="R95" s="439" t="s">
        <v>1149</v>
      </c>
      <c r="S95" s="440" t="s">
        <v>1150</v>
      </c>
      <c r="U95" s="408" t="s">
        <v>1146</v>
      </c>
      <c r="V95" s="439" t="s">
        <v>1147</v>
      </c>
      <c r="W95" s="439" t="s">
        <v>1148</v>
      </c>
      <c r="X95" s="439" t="s">
        <v>1149</v>
      </c>
      <c r="Y95" s="440" t="s">
        <v>1150</v>
      </c>
      <c r="Z95" s="298"/>
      <c r="AA95" s="299" t="s">
        <v>1014</v>
      </c>
      <c r="AB95" s="408" t="s">
        <v>1146</v>
      </c>
      <c r="AC95" s="439" t="s">
        <v>1147</v>
      </c>
      <c r="AD95" s="439" t="s">
        <v>1148</v>
      </c>
      <c r="AE95" s="439"/>
      <c r="AF95" s="439" t="s">
        <v>1149</v>
      </c>
      <c r="AG95" s="440" t="s">
        <v>1150</v>
      </c>
      <c r="AI95" s="408" t="s">
        <v>1146</v>
      </c>
      <c r="AJ95" s="439" t="s">
        <v>1147</v>
      </c>
      <c r="AK95" s="439" t="s">
        <v>1148</v>
      </c>
      <c r="AL95" s="439" t="s">
        <v>1149</v>
      </c>
      <c r="AM95" s="440" t="s">
        <v>1150</v>
      </c>
      <c r="AO95" s="408" t="s">
        <v>1146</v>
      </c>
      <c r="AP95" s="439" t="s">
        <v>1147</v>
      </c>
      <c r="AQ95" s="439" t="s">
        <v>1148</v>
      </c>
      <c r="AR95" s="439" t="s">
        <v>1149</v>
      </c>
      <c r="AS95" s="440" t="s">
        <v>1150</v>
      </c>
      <c r="AU95" s="408" t="s">
        <v>1146</v>
      </c>
      <c r="AV95" s="439" t="s">
        <v>1147</v>
      </c>
      <c r="AW95" s="439" t="s">
        <v>1148</v>
      </c>
      <c r="AX95" s="439" t="s">
        <v>1149</v>
      </c>
      <c r="AY95" s="440" t="s">
        <v>1150</v>
      </c>
    </row>
    <row r="96" spans="1:51" x14ac:dyDescent="0.25">
      <c r="B96" s="146" t="s">
        <v>596</v>
      </c>
      <c r="C96" s="430"/>
      <c r="D96" s="190">
        <v>171.09</v>
      </c>
      <c r="E96" s="414">
        <v>176.23</v>
      </c>
      <c r="F96" s="183">
        <v>142.6</v>
      </c>
      <c r="G96" s="149">
        <v>171.09</v>
      </c>
      <c r="I96" s="141" t="s">
        <v>768</v>
      </c>
      <c r="J96" s="141">
        <v>0</v>
      </c>
      <c r="K96" s="141">
        <v>0</v>
      </c>
      <c r="L96" s="141">
        <v>0</v>
      </c>
      <c r="M96" s="141">
        <v>0</v>
      </c>
      <c r="O96" s="441"/>
      <c r="P96" s="190">
        <v>172.42</v>
      </c>
      <c r="Q96" s="414">
        <v>177.56</v>
      </c>
      <c r="R96" s="183">
        <v>143.93</v>
      </c>
      <c r="S96" s="189">
        <v>172.42</v>
      </c>
      <c r="U96" s="141" t="s">
        <v>768</v>
      </c>
      <c r="V96" s="141">
        <v>0</v>
      </c>
      <c r="W96" s="141">
        <v>0</v>
      </c>
      <c r="X96" s="141">
        <v>0</v>
      </c>
      <c r="Y96" s="145">
        <v>0</v>
      </c>
      <c r="Z96" s="298"/>
      <c r="AA96" s="141">
        <v>0</v>
      </c>
      <c r="AB96" s="417">
        <v>0</v>
      </c>
      <c r="AC96" s="164">
        <v>173.74</v>
      </c>
      <c r="AD96" s="416">
        <v>178.88</v>
      </c>
      <c r="AE96" s="416">
        <v>0</v>
      </c>
      <c r="AF96" s="183">
        <v>151.54</v>
      </c>
      <c r="AG96" s="189">
        <v>180.03</v>
      </c>
      <c r="AI96" s="176" t="s">
        <v>768</v>
      </c>
      <c r="AJ96" s="176">
        <v>0</v>
      </c>
      <c r="AK96" s="176">
        <v>0</v>
      </c>
      <c r="AL96" s="176">
        <v>0</v>
      </c>
      <c r="AM96" s="176">
        <v>0</v>
      </c>
      <c r="AO96" s="441"/>
      <c r="AP96" s="164">
        <v>175.07</v>
      </c>
      <c r="AQ96" s="416">
        <v>180.21</v>
      </c>
      <c r="AR96" s="183">
        <v>152.87</v>
      </c>
      <c r="AS96" s="189">
        <v>181.36</v>
      </c>
      <c r="AU96" s="176" t="s">
        <v>768</v>
      </c>
      <c r="AV96" s="176">
        <v>0</v>
      </c>
      <c r="AW96" s="176">
        <v>0</v>
      </c>
      <c r="AX96" s="176">
        <v>0</v>
      </c>
      <c r="AY96" s="176">
        <v>0</v>
      </c>
    </row>
    <row r="97" spans="1:51" s="29" customFormat="1" x14ac:dyDescent="0.25">
      <c r="A97"/>
      <c r="B97" s="157" t="s">
        <v>597</v>
      </c>
      <c r="C97" s="462"/>
      <c r="D97" s="407">
        <v>85.55</v>
      </c>
      <c r="E97" s="414">
        <v>88.12</v>
      </c>
      <c r="F97" s="442">
        <v>71.31</v>
      </c>
      <c r="G97" s="149">
        <v>85.55</v>
      </c>
      <c r="H97" s="156"/>
      <c r="I97" s="141" t="s">
        <v>768</v>
      </c>
      <c r="J97" s="141">
        <v>0</v>
      </c>
      <c r="K97" s="141">
        <v>0</v>
      </c>
      <c r="L97" s="141">
        <v>0</v>
      </c>
      <c r="M97" s="141">
        <v>0</v>
      </c>
      <c r="O97" s="441"/>
      <c r="P97" s="190">
        <v>86.88</v>
      </c>
      <c r="Q97" s="414">
        <v>89.45</v>
      </c>
      <c r="R97" s="183">
        <v>72.64</v>
      </c>
      <c r="S97" s="189">
        <v>86.88</v>
      </c>
      <c r="U97" s="141" t="s">
        <v>768</v>
      </c>
      <c r="V97" s="141">
        <v>0</v>
      </c>
      <c r="W97" s="141">
        <v>0</v>
      </c>
      <c r="X97" s="141">
        <v>0</v>
      </c>
      <c r="Y97" s="145">
        <v>0</v>
      </c>
      <c r="Z97" s="298"/>
      <c r="AA97" s="141">
        <v>0</v>
      </c>
      <c r="AB97" s="417">
        <v>0</v>
      </c>
      <c r="AC97" s="164">
        <v>88.2</v>
      </c>
      <c r="AD97" s="416">
        <v>90.77</v>
      </c>
      <c r="AE97" s="416">
        <v>0</v>
      </c>
      <c r="AF97" s="183">
        <v>80.25</v>
      </c>
      <c r="AG97" s="189">
        <v>94.49</v>
      </c>
      <c r="AI97" s="176" t="s">
        <v>768</v>
      </c>
      <c r="AJ97" s="176">
        <v>0</v>
      </c>
      <c r="AK97" s="176">
        <v>0</v>
      </c>
      <c r="AL97" s="176">
        <v>0</v>
      </c>
      <c r="AM97" s="176">
        <v>0</v>
      </c>
      <c r="AO97" s="441"/>
      <c r="AP97" s="164">
        <v>89.53</v>
      </c>
      <c r="AQ97" s="416">
        <v>92.1</v>
      </c>
      <c r="AR97" s="183">
        <v>81.58</v>
      </c>
      <c r="AS97" s="189">
        <v>95.82</v>
      </c>
      <c r="AU97" s="176" t="s">
        <v>768</v>
      </c>
      <c r="AV97" s="176">
        <v>0</v>
      </c>
      <c r="AW97" s="176">
        <v>0</v>
      </c>
      <c r="AX97" s="176">
        <v>0</v>
      </c>
      <c r="AY97" s="176">
        <v>0</v>
      </c>
    </row>
    <row r="98" spans="1:51" x14ac:dyDescent="0.25">
      <c r="B98" s="146" t="s">
        <v>44</v>
      </c>
      <c r="C98" s="452"/>
      <c r="D98" s="407">
        <v>52.61</v>
      </c>
      <c r="E98" s="414">
        <v>54.19</v>
      </c>
      <c r="F98" s="442">
        <v>46.62</v>
      </c>
      <c r="G98" s="149">
        <v>52.61</v>
      </c>
      <c r="H98" s="155"/>
      <c r="I98" s="141" t="s">
        <v>768</v>
      </c>
      <c r="J98" s="141">
        <v>0</v>
      </c>
      <c r="K98" s="141">
        <v>0</v>
      </c>
      <c r="L98" s="141">
        <v>0</v>
      </c>
      <c r="M98" s="141">
        <v>0</v>
      </c>
      <c r="O98" s="441"/>
      <c r="P98" s="190">
        <v>53.94</v>
      </c>
      <c r="Q98" s="414">
        <v>55.52</v>
      </c>
      <c r="R98" s="183">
        <v>47.95</v>
      </c>
      <c r="S98" s="189">
        <v>53.94</v>
      </c>
      <c r="U98" s="141" t="s">
        <v>768</v>
      </c>
      <c r="V98" s="141">
        <v>0</v>
      </c>
      <c r="W98" s="141">
        <v>0</v>
      </c>
      <c r="X98" s="141">
        <v>0</v>
      </c>
      <c r="Y98" s="145">
        <v>0</v>
      </c>
      <c r="Z98" s="298"/>
      <c r="AA98" s="141">
        <v>0</v>
      </c>
      <c r="AB98" s="417">
        <v>0</v>
      </c>
      <c r="AC98" s="164">
        <v>55.26</v>
      </c>
      <c r="AD98" s="416">
        <v>56.84</v>
      </c>
      <c r="AE98" s="416">
        <v>0</v>
      </c>
      <c r="AF98" s="183">
        <v>55.56</v>
      </c>
      <c r="AG98" s="189">
        <v>61.55</v>
      </c>
      <c r="AI98" s="176" t="s">
        <v>768</v>
      </c>
      <c r="AJ98" s="176">
        <v>0</v>
      </c>
      <c r="AK98" s="176">
        <v>0</v>
      </c>
      <c r="AL98" s="176">
        <v>0</v>
      </c>
      <c r="AM98" s="176">
        <v>0</v>
      </c>
      <c r="AO98" s="441"/>
      <c r="AP98" s="164">
        <v>56.59</v>
      </c>
      <c r="AQ98" s="416">
        <v>58.17</v>
      </c>
      <c r="AR98" s="183">
        <v>56.89</v>
      </c>
      <c r="AS98" s="189">
        <v>62.88</v>
      </c>
      <c r="AU98" s="176" t="s">
        <v>768</v>
      </c>
      <c r="AV98" s="176">
        <v>0</v>
      </c>
      <c r="AW98" s="176">
        <v>0</v>
      </c>
      <c r="AX98" s="176">
        <v>0</v>
      </c>
      <c r="AY98" s="176">
        <v>0</v>
      </c>
    </row>
    <row r="99" spans="1:51" x14ac:dyDescent="0.25">
      <c r="B99" s="146" t="s">
        <v>12</v>
      </c>
      <c r="C99" s="452"/>
      <c r="D99" s="407">
        <v>43.1</v>
      </c>
      <c r="E99" s="414">
        <v>44.39</v>
      </c>
      <c r="F99" s="442">
        <v>36.5</v>
      </c>
      <c r="G99" s="149">
        <v>43.1</v>
      </c>
      <c r="I99" s="141" t="s">
        <v>768</v>
      </c>
      <c r="J99" s="141">
        <v>0</v>
      </c>
      <c r="K99" s="141">
        <v>0</v>
      </c>
      <c r="L99" s="141">
        <v>0</v>
      </c>
      <c r="M99" s="141">
        <v>0</v>
      </c>
      <c r="O99" s="441"/>
      <c r="P99" s="190">
        <v>44.43</v>
      </c>
      <c r="Q99" s="414">
        <v>45.72</v>
      </c>
      <c r="R99" s="183">
        <v>37.83</v>
      </c>
      <c r="S99" s="189">
        <v>44.43</v>
      </c>
      <c r="U99" s="141" t="s">
        <v>768</v>
      </c>
      <c r="V99" s="141">
        <v>0</v>
      </c>
      <c r="W99" s="141">
        <v>0</v>
      </c>
      <c r="X99" s="141">
        <v>0</v>
      </c>
      <c r="Y99" s="145">
        <v>0</v>
      </c>
      <c r="Z99" s="298"/>
      <c r="AA99" s="141">
        <v>0</v>
      </c>
      <c r="AB99" s="417">
        <v>0</v>
      </c>
      <c r="AC99" s="164">
        <v>45.75</v>
      </c>
      <c r="AD99" s="416">
        <v>47.04</v>
      </c>
      <c r="AE99" s="416">
        <v>0</v>
      </c>
      <c r="AF99" s="183">
        <v>45.44</v>
      </c>
      <c r="AG99" s="189">
        <v>52.04</v>
      </c>
      <c r="AI99" s="176" t="s">
        <v>768</v>
      </c>
      <c r="AJ99" s="176">
        <v>0</v>
      </c>
      <c r="AK99" s="176">
        <v>0</v>
      </c>
      <c r="AL99" s="176">
        <v>0</v>
      </c>
      <c r="AM99" s="176">
        <v>0</v>
      </c>
      <c r="AO99" s="441"/>
      <c r="AP99" s="164">
        <v>47.08</v>
      </c>
      <c r="AQ99" s="416">
        <v>48.37</v>
      </c>
      <c r="AR99" s="183">
        <v>46.77</v>
      </c>
      <c r="AS99" s="189">
        <v>53.37</v>
      </c>
      <c r="AU99" s="176" t="s">
        <v>768</v>
      </c>
      <c r="AV99" s="176">
        <v>0</v>
      </c>
      <c r="AW99" s="176">
        <v>0</v>
      </c>
      <c r="AX99" s="176">
        <v>0</v>
      </c>
      <c r="AY99" s="176">
        <v>0</v>
      </c>
    </row>
    <row r="100" spans="1:51" x14ac:dyDescent="0.25">
      <c r="B100" s="146" t="s">
        <v>14</v>
      </c>
      <c r="C100" s="452"/>
      <c r="D100" s="407">
        <v>42.85</v>
      </c>
      <c r="E100" s="414">
        <v>44.13</v>
      </c>
      <c r="F100" s="442">
        <v>34.630000000000003</v>
      </c>
      <c r="G100" s="149">
        <v>42.85</v>
      </c>
      <c r="I100" s="141" t="s">
        <v>768</v>
      </c>
      <c r="J100" s="141">
        <v>0</v>
      </c>
      <c r="K100" s="141">
        <v>0</v>
      </c>
      <c r="L100" s="141">
        <v>0</v>
      </c>
      <c r="M100" s="141">
        <v>0</v>
      </c>
      <c r="O100" s="441"/>
      <c r="P100" s="190">
        <v>44.18</v>
      </c>
      <c r="Q100" s="414">
        <v>45.46</v>
      </c>
      <c r="R100" s="183">
        <v>35.96</v>
      </c>
      <c r="S100" s="189">
        <v>44.18</v>
      </c>
      <c r="U100" s="141" t="s">
        <v>768</v>
      </c>
      <c r="V100" s="141">
        <v>0</v>
      </c>
      <c r="W100" s="141">
        <v>0</v>
      </c>
      <c r="X100" s="141">
        <v>0</v>
      </c>
      <c r="Y100" s="145">
        <v>0</v>
      </c>
      <c r="Z100" s="298"/>
      <c r="AA100" s="141">
        <v>0</v>
      </c>
      <c r="AB100" s="417">
        <v>0</v>
      </c>
      <c r="AC100" s="164">
        <v>45.5</v>
      </c>
      <c r="AD100" s="416">
        <v>46.78</v>
      </c>
      <c r="AE100" s="416">
        <v>0</v>
      </c>
      <c r="AF100" s="183">
        <v>43.57</v>
      </c>
      <c r="AG100" s="189">
        <v>51.79</v>
      </c>
      <c r="AI100" s="176" t="s">
        <v>768</v>
      </c>
      <c r="AJ100" s="176">
        <v>0</v>
      </c>
      <c r="AK100" s="176">
        <v>0</v>
      </c>
      <c r="AL100" s="176">
        <v>0</v>
      </c>
      <c r="AM100" s="176">
        <v>0</v>
      </c>
      <c r="AO100" s="441"/>
      <c r="AP100" s="164">
        <v>46.83</v>
      </c>
      <c r="AQ100" s="416">
        <v>48.11</v>
      </c>
      <c r="AR100" s="183">
        <v>44.9</v>
      </c>
      <c r="AS100" s="189">
        <v>53.12</v>
      </c>
      <c r="AU100" s="176" t="s">
        <v>768</v>
      </c>
      <c r="AV100" s="176">
        <v>0</v>
      </c>
      <c r="AW100" s="176">
        <v>0</v>
      </c>
      <c r="AX100" s="176">
        <v>0</v>
      </c>
      <c r="AY100" s="176">
        <v>0</v>
      </c>
    </row>
    <row r="101" spans="1:51" x14ac:dyDescent="0.25">
      <c r="B101" s="146" t="s">
        <v>15</v>
      </c>
      <c r="C101" s="452"/>
      <c r="D101" s="407">
        <v>41.12</v>
      </c>
      <c r="E101" s="414">
        <v>42.35</v>
      </c>
      <c r="F101" s="178">
        <v>0</v>
      </c>
      <c r="G101" s="141">
        <v>0</v>
      </c>
      <c r="I101" s="141" t="s">
        <v>768</v>
      </c>
      <c r="J101" s="141">
        <v>0</v>
      </c>
      <c r="K101" s="141">
        <v>0</v>
      </c>
      <c r="L101" s="141">
        <v>0</v>
      </c>
      <c r="M101" s="141">
        <v>0</v>
      </c>
      <c r="O101" s="441"/>
      <c r="P101" s="190">
        <v>42.45</v>
      </c>
      <c r="Q101" s="414">
        <v>43.68</v>
      </c>
      <c r="R101" s="273">
        <v>0</v>
      </c>
      <c r="S101" s="141">
        <v>0</v>
      </c>
      <c r="U101" s="141" t="s">
        <v>768</v>
      </c>
      <c r="V101" s="141">
        <v>0</v>
      </c>
      <c r="W101" s="141">
        <v>0</v>
      </c>
      <c r="X101" s="141">
        <v>0</v>
      </c>
      <c r="Y101" s="145">
        <v>0</v>
      </c>
      <c r="Z101" s="298"/>
      <c r="AA101" s="141">
        <v>0</v>
      </c>
      <c r="AB101" s="417">
        <v>0</v>
      </c>
      <c r="AC101" s="164">
        <v>43.77</v>
      </c>
      <c r="AD101" s="416">
        <v>45</v>
      </c>
      <c r="AE101" s="423">
        <v>0</v>
      </c>
      <c r="AF101" s="176">
        <v>0</v>
      </c>
      <c r="AG101" s="176">
        <v>0</v>
      </c>
      <c r="AI101" s="176" t="s">
        <v>768</v>
      </c>
      <c r="AJ101" s="176">
        <v>0</v>
      </c>
      <c r="AK101" s="176">
        <v>0</v>
      </c>
      <c r="AL101" s="176">
        <v>0</v>
      </c>
      <c r="AM101" s="176">
        <v>0</v>
      </c>
      <c r="AO101" s="441"/>
      <c r="AP101" s="164">
        <v>45.1</v>
      </c>
      <c r="AQ101" s="416">
        <v>46.33</v>
      </c>
      <c r="AR101" s="176">
        <v>0</v>
      </c>
      <c r="AS101" s="176">
        <v>0</v>
      </c>
      <c r="AU101" s="176" t="s">
        <v>768</v>
      </c>
      <c r="AV101" s="176">
        <v>0</v>
      </c>
      <c r="AW101" s="176">
        <v>0</v>
      </c>
      <c r="AX101" s="176">
        <v>0</v>
      </c>
      <c r="AY101" s="176">
        <v>0</v>
      </c>
    </row>
    <row r="102" spans="1:51" x14ac:dyDescent="0.25">
      <c r="B102" s="146" t="s">
        <v>16</v>
      </c>
      <c r="C102" s="452"/>
      <c r="D102" s="407">
        <v>39.380000000000003</v>
      </c>
      <c r="E102" s="414">
        <v>40.56</v>
      </c>
      <c r="F102" s="178">
        <v>0</v>
      </c>
      <c r="G102" s="141">
        <v>0</v>
      </c>
      <c r="I102" s="141" t="s">
        <v>768</v>
      </c>
      <c r="J102" s="141">
        <v>0</v>
      </c>
      <c r="K102" s="141">
        <v>0</v>
      </c>
      <c r="L102" s="141">
        <v>0</v>
      </c>
      <c r="M102" s="141">
        <v>0</v>
      </c>
      <c r="O102" s="441"/>
      <c r="P102" s="190">
        <v>40.71</v>
      </c>
      <c r="Q102" s="414">
        <v>41.89</v>
      </c>
      <c r="R102" s="273">
        <v>0</v>
      </c>
      <c r="S102" s="141">
        <v>0</v>
      </c>
      <c r="U102" s="141" t="s">
        <v>768</v>
      </c>
      <c r="V102" s="141">
        <v>0</v>
      </c>
      <c r="W102" s="141">
        <v>0</v>
      </c>
      <c r="X102" s="141">
        <v>0</v>
      </c>
      <c r="Y102" s="145">
        <v>0</v>
      </c>
      <c r="Z102" s="298"/>
      <c r="AA102" s="141">
        <v>0</v>
      </c>
      <c r="AB102" s="417">
        <v>0</v>
      </c>
      <c r="AC102" s="164">
        <v>42.03</v>
      </c>
      <c r="AD102" s="416">
        <v>43.21</v>
      </c>
      <c r="AE102" s="423">
        <v>0</v>
      </c>
      <c r="AF102" s="176">
        <v>0</v>
      </c>
      <c r="AG102" s="176">
        <v>0</v>
      </c>
      <c r="AI102" s="176" t="s">
        <v>768</v>
      </c>
      <c r="AJ102" s="176">
        <v>0</v>
      </c>
      <c r="AK102" s="176">
        <v>0</v>
      </c>
      <c r="AL102" s="176">
        <v>0</v>
      </c>
      <c r="AM102" s="176">
        <v>0</v>
      </c>
      <c r="AO102" s="441"/>
      <c r="AP102" s="164">
        <v>43.36</v>
      </c>
      <c r="AQ102" s="416">
        <v>44.54</v>
      </c>
      <c r="AR102" s="176">
        <v>0</v>
      </c>
      <c r="AS102" s="176">
        <v>0</v>
      </c>
      <c r="AU102" s="176" t="s">
        <v>768</v>
      </c>
      <c r="AV102" s="176">
        <v>0</v>
      </c>
      <c r="AW102" s="176">
        <v>0</v>
      </c>
      <c r="AX102" s="176">
        <v>0</v>
      </c>
      <c r="AY102" s="176">
        <v>0</v>
      </c>
    </row>
    <row r="103" spans="1:51" x14ac:dyDescent="0.25">
      <c r="B103" s="146" t="s">
        <v>17</v>
      </c>
      <c r="C103" s="452"/>
      <c r="D103" s="407">
        <v>37.369999999999997</v>
      </c>
      <c r="E103" s="414">
        <v>38.49</v>
      </c>
      <c r="F103" s="178">
        <v>0</v>
      </c>
      <c r="G103" s="141">
        <v>0</v>
      </c>
      <c r="I103" s="141" t="s">
        <v>768</v>
      </c>
      <c r="J103" s="141">
        <v>0</v>
      </c>
      <c r="K103" s="141">
        <v>0</v>
      </c>
      <c r="L103" s="141">
        <v>0</v>
      </c>
      <c r="M103" s="141">
        <v>0</v>
      </c>
      <c r="O103" s="441"/>
      <c r="P103" s="190">
        <v>38.700000000000003</v>
      </c>
      <c r="Q103" s="414">
        <v>39.82</v>
      </c>
      <c r="R103" s="273">
        <v>0</v>
      </c>
      <c r="S103" s="141">
        <v>0</v>
      </c>
      <c r="U103" s="141" t="s">
        <v>768</v>
      </c>
      <c r="V103" s="141">
        <v>0</v>
      </c>
      <c r="W103" s="141">
        <v>0</v>
      </c>
      <c r="X103" s="141">
        <v>0</v>
      </c>
      <c r="Y103" s="145">
        <v>0</v>
      </c>
      <c r="Z103" s="298"/>
      <c r="AA103" s="141">
        <v>0</v>
      </c>
      <c r="AB103" s="417">
        <v>0</v>
      </c>
      <c r="AC103" s="164">
        <v>40.020000000000003</v>
      </c>
      <c r="AD103" s="416">
        <v>41.14</v>
      </c>
      <c r="AE103" s="423">
        <v>0</v>
      </c>
      <c r="AF103" s="176">
        <v>0</v>
      </c>
      <c r="AG103" s="176">
        <v>0</v>
      </c>
      <c r="AI103" s="176" t="s">
        <v>768</v>
      </c>
      <c r="AJ103" s="176">
        <v>0</v>
      </c>
      <c r="AK103" s="176">
        <v>0</v>
      </c>
      <c r="AL103" s="176">
        <v>0</v>
      </c>
      <c r="AM103" s="176">
        <v>0</v>
      </c>
      <c r="AO103" s="441"/>
      <c r="AP103" s="164">
        <v>41.35</v>
      </c>
      <c r="AQ103" s="416">
        <v>42.47</v>
      </c>
      <c r="AR103" s="176">
        <v>0</v>
      </c>
      <c r="AS103" s="176">
        <v>0</v>
      </c>
      <c r="AU103" s="176" t="s">
        <v>768</v>
      </c>
      <c r="AV103" s="176">
        <v>0</v>
      </c>
      <c r="AW103" s="176">
        <v>0</v>
      </c>
      <c r="AX103" s="176">
        <v>0</v>
      </c>
      <c r="AY103" s="176">
        <v>0</v>
      </c>
    </row>
    <row r="104" spans="1:51" x14ac:dyDescent="0.25">
      <c r="B104" s="146" t="s">
        <v>18</v>
      </c>
      <c r="C104" s="430"/>
      <c r="D104" s="178">
        <v>0</v>
      </c>
      <c r="E104" s="141">
        <v>0</v>
      </c>
      <c r="F104" s="178">
        <v>0</v>
      </c>
      <c r="G104" s="141">
        <v>0</v>
      </c>
      <c r="H104" s="103"/>
      <c r="I104" s="141" t="s">
        <v>768</v>
      </c>
      <c r="J104" s="141">
        <v>0</v>
      </c>
      <c r="K104" s="141">
        <v>0</v>
      </c>
      <c r="L104" s="141">
        <v>0</v>
      </c>
      <c r="M104" s="141">
        <v>0</v>
      </c>
      <c r="N104" s="103"/>
      <c r="O104" s="463"/>
      <c r="P104" s="273">
        <v>0</v>
      </c>
      <c r="Q104" s="141">
        <v>0</v>
      </c>
      <c r="R104" s="273">
        <v>0</v>
      </c>
      <c r="S104" s="141">
        <v>0</v>
      </c>
      <c r="T104" s="103"/>
      <c r="U104" s="141" t="s">
        <v>768</v>
      </c>
      <c r="V104" s="141">
        <v>0</v>
      </c>
      <c r="W104" s="141">
        <v>0</v>
      </c>
      <c r="X104" s="141">
        <v>0</v>
      </c>
      <c r="Y104" s="145">
        <v>0</v>
      </c>
      <c r="Z104" s="303"/>
      <c r="AA104" s="141">
        <v>0</v>
      </c>
      <c r="AB104" s="417">
        <v>0</v>
      </c>
      <c r="AC104" s="164">
        <v>37.17</v>
      </c>
      <c r="AD104" s="416">
        <v>38.29</v>
      </c>
      <c r="AE104" s="423">
        <v>0</v>
      </c>
      <c r="AF104" s="176">
        <v>0</v>
      </c>
      <c r="AG104" s="176">
        <v>0</v>
      </c>
      <c r="AH104" s="103"/>
      <c r="AI104" s="176" t="s">
        <v>768</v>
      </c>
      <c r="AJ104" s="176">
        <v>0</v>
      </c>
      <c r="AK104" s="176">
        <v>0</v>
      </c>
      <c r="AL104" s="176">
        <v>0</v>
      </c>
      <c r="AM104" s="176">
        <v>0</v>
      </c>
      <c r="AN104" s="103"/>
      <c r="AO104" s="463"/>
      <c r="AP104" s="164">
        <v>38.5</v>
      </c>
      <c r="AQ104" s="416">
        <v>39.659999999999997</v>
      </c>
      <c r="AR104" s="176">
        <v>0</v>
      </c>
      <c r="AS104" s="176">
        <v>0</v>
      </c>
      <c r="AU104" s="176" t="s">
        <v>768</v>
      </c>
      <c r="AV104" s="176">
        <v>0</v>
      </c>
      <c r="AW104" s="176">
        <v>0</v>
      </c>
      <c r="AX104" s="176">
        <v>0</v>
      </c>
      <c r="AY104" s="176">
        <v>0</v>
      </c>
    </row>
    <row r="105" spans="1:51" s="29" customFormat="1" ht="17.25" x14ac:dyDescent="0.25">
      <c r="A105"/>
      <c r="B105" s="140" t="s">
        <v>1121</v>
      </c>
      <c r="C105" s="417"/>
      <c r="D105" s="178">
        <v>0</v>
      </c>
      <c r="E105" s="178">
        <v>0</v>
      </c>
      <c r="F105" s="178">
        <v>0</v>
      </c>
      <c r="G105" s="141">
        <v>0</v>
      </c>
      <c r="H105" s="30"/>
      <c r="I105" s="141" t="s">
        <v>768</v>
      </c>
      <c r="J105" s="141">
        <v>0</v>
      </c>
      <c r="K105" s="141">
        <v>0</v>
      </c>
      <c r="L105" s="141">
        <v>0</v>
      </c>
      <c r="M105" s="141">
        <v>0</v>
      </c>
      <c r="O105" s="417"/>
      <c r="P105" s="273">
        <v>0</v>
      </c>
      <c r="Q105" s="273">
        <v>0</v>
      </c>
      <c r="R105" s="273">
        <v>0</v>
      </c>
      <c r="S105" s="141">
        <v>0</v>
      </c>
      <c r="U105" s="141" t="s">
        <v>768</v>
      </c>
      <c r="V105" s="141">
        <v>0</v>
      </c>
      <c r="W105" s="141">
        <v>0</v>
      </c>
      <c r="X105" s="141">
        <v>0</v>
      </c>
      <c r="Y105" s="145">
        <v>0</v>
      </c>
      <c r="Z105" s="148"/>
      <c r="AA105" s="141">
        <v>0</v>
      </c>
      <c r="AB105" s="417">
        <v>0</v>
      </c>
      <c r="AC105" s="145">
        <v>0</v>
      </c>
      <c r="AD105" s="416">
        <v>37.909999999999997</v>
      </c>
      <c r="AE105" s="467">
        <v>0.08</v>
      </c>
      <c r="AF105" s="176">
        <v>0</v>
      </c>
      <c r="AG105" s="176">
        <v>0</v>
      </c>
      <c r="AI105" s="176" t="s">
        <v>768</v>
      </c>
      <c r="AJ105" s="176">
        <v>0</v>
      </c>
      <c r="AK105" s="176">
        <v>0</v>
      </c>
      <c r="AL105" s="176">
        <v>0</v>
      </c>
      <c r="AM105" s="176">
        <v>0</v>
      </c>
      <c r="AO105" s="417"/>
      <c r="AP105" s="191">
        <v>0</v>
      </c>
      <c r="AQ105" s="416">
        <v>39.24</v>
      </c>
      <c r="AR105" s="176">
        <v>0</v>
      </c>
      <c r="AS105" s="176">
        <v>0</v>
      </c>
      <c r="AU105" s="176" t="s">
        <v>768</v>
      </c>
      <c r="AV105" s="176">
        <v>0</v>
      </c>
      <c r="AW105" s="176">
        <v>0</v>
      </c>
      <c r="AX105" s="176">
        <v>0</v>
      </c>
      <c r="AY105" s="176">
        <v>0</v>
      </c>
    </row>
    <row r="106" spans="1:51" s="29" customFormat="1" ht="17.25" x14ac:dyDescent="0.25">
      <c r="A106"/>
      <c r="B106" s="140" t="s">
        <v>1122</v>
      </c>
      <c r="C106" s="417"/>
      <c r="D106" s="178">
        <v>0</v>
      </c>
      <c r="E106" s="178">
        <v>0</v>
      </c>
      <c r="F106" s="178">
        <v>0</v>
      </c>
      <c r="G106" s="141">
        <v>0</v>
      </c>
      <c r="H106" s="30"/>
      <c r="I106" s="141" t="s">
        <v>768</v>
      </c>
      <c r="J106" s="141">
        <v>0</v>
      </c>
      <c r="K106" s="141">
        <v>0</v>
      </c>
      <c r="L106" s="141">
        <v>0</v>
      </c>
      <c r="M106" s="141">
        <v>0</v>
      </c>
      <c r="O106" s="417"/>
      <c r="P106" s="273">
        <v>0</v>
      </c>
      <c r="Q106" s="273">
        <v>0</v>
      </c>
      <c r="R106" s="273">
        <v>0</v>
      </c>
      <c r="S106" s="141">
        <v>0</v>
      </c>
      <c r="U106" s="141" t="s">
        <v>768</v>
      </c>
      <c r="V106" s="141">
        <v>0</v>
      </c>
      <c r="W106" s="141">
        <v>0</v>
      </c>
      <c r="X106" s="141">
        <v>0</v>
      </c>
      <c r="Y106" s="145">
        <v>0</v>
      </c>
      <c r="Z106" s="148"/>
      <c r="AA106" s="176">
        <v>0</v>
      </c>
      <c r="AB106" s="417">
        <v>0</v>
      </c>
      <c r="AC106" s="176">
        <v>0</v>
      </c>
      <c r="AD106" s="176">
        <v>0</v>
      </c>
      <c r="AE106" s="176">
        <v>0</v>
      </c>
      <c r="AF106" s="176">
        <v>0</v>
      </c>
      <c r="AG106" s="176">
        <v>0</v>
      </c>
      <c r="AI106" s="176" t="s">
        <v>768</v>
      </c>
      <c r="AJ106" s="176">
        <v>0</v>
      </c>
      <c r="AK106" s="176">
        <v>0</v>
      </c>
      <c r="AL106" s="176">
        <v>0</v>
      </c>
      <c r="AM106" s="176">
        <v>0</v>
      </c>
      <c r="AO106" s="417"/>
      <c r="AP106" s="176">
        <v>0</v>
      </c>
      <c r="AQ106" s="176">
        <v>0</v>
      </c>
      <c r="AR106" s="176">
        <v>0</v>
      </c>
      <c r="AS106" s="176">
        <v>0</v>
      </c>
      <c r="AU106" s="176" t="s">
        <v>768</v>
      </c>
      <c r="AV106" s="176">
        <v>0</v>
      </c>
      <c r="AW106" s="176">
        <v>0</v>
      </c>
      <c r="AX106" s="176">
        <v>0</v>
      </c>
      <c r="AY106" s="176">
        <v>0</v>
      </c>
    </row>
    <row r="107" spans="1:51" s="29" customFormat="1" ht="17.25" x14ac:dyDescent="0.25">
      <c r="A107"/>
      <c r="B107" s="140" t="s">
        <v>1123</v>
      </c>
      <c r="C107" s="417"/>
      <c r="D107" s="178">
        <v>0</v>
      </c>
      <c r="E107" s="178">
        <v>0</v>
      </c>
      <c r="F107" s="178">
        <v>0</v>
      </c>
      <c r="G107" s="141">
        <v>0</v>
      </c>
      <c r="H107" s="30"/>
      <c r="I107" s="141" t="s">
        <v>768</v>
      </c>
      <c r="J107" s="141">
        <v>0</v>
      </c>
      <c r="K107" s="141">
        <v>0</v>
      </c>
      <c r="L107" s="141">
        <v>0</v>
      </c>
      <c r="M107" s="141">
        <v>0</v>
      </c>
      <c r="O107" s="417"/>
      <c r="P107" s="273">
        <v>0</v>
      </c>
      <c r="Q107" s="273">
        <v>0</v>
      </c>
      <c r="R107" s="273">
        <v>0</v>
      </c>
      <c r="S107" s="141">
        <v>0</v>
      </c>
      <c r="U107" s="141" t="s">
        <v>768</v>
      </c>
      <c r="V107" s="141">
        <v>0</v>
      </c>
      <c r="W107" s="141">
        <v>0</v>
      </c>
      <c r="X107" s="141">
        <v>0</v>
      </c>
      <c r="Y107" s="145">
        <v>0</v>
      </c>
      <c r="Z107" s="148"/>
      <c r="AA107" s="176">
        <v>0</v>
      </c>
      <c r="AB107" s="417">
        <v>0</v>
      </c>
      <c r="AC107" s="176">
        <v>0</v>
      </c>
      <c r="AD107" s="176">
        <v>0</v>
      </c>
      <c r="AE107" s="176">
        <v>0</v>
      </c>
      <c r="AF107" s="176">
        <v>0</v>
      </c>
      <c r="AG107" s="176">
        <v>0</v>
      </c>
      <c r="AI107" s="176" t="s">
        <v>768</v>
      </c>
      <c r="AJ107" s="176">
        <v>0</v>
      </c>
      <c r="AK107" s="176">
        <v>0</v>
      </c>
      <c r="AL107" s="176">
        <v>0</v>
      </c>
      <c r="AM107" s="176">
        <v>0</v>
      </c>
      <c r="AO107" s="417"/>
      <c r="AP107" s="176">
        <v>0</v>
      </c>
      <c r="AQ107" s="176">
        <v>0</v>
      </c>
      <c r="AR107" s="176">
        <v>0</v>
      </c>
      <c r="AS107" s="176">
        <v>0</v>
      </c>
      <c r="AU107" s="176" t="s">
        <v>768</v>
      </c>
      <c r="AV107" s="176">
        <v>0</v>
      </c>
      <c r="AW107" s="176">
        <v>0</v>
      </c>
      <c r="AX107" s="176">
        <v>0</v>
      </c>
      <c r="AY107" s="176">
        <v>0</v>
      </c>
    </row>
    <row r="108" spans="1:51" s="29" customFormat="1" ht="17.25" x14ac:dyDescent="0.25">
      <c r="A108"/>
      <c r="B108" s="140" t="s">
        <v>1124</v>
      </c>
      <c r="C108" s="417"/>
      <c r="D108" s="178">
        <v>0</v>
      </c>
      <c r="E108" s="178">
        <v>0</v>
      </c>
      <c r="F108" s="178">
        <v>0</v>
      </c>
      <c r="G108" s="141">
        <v>0</v>
      </c>
      <c r="H108" s="30"/>
      <c r="I108" s="141" t="s">
        <v>768</v>
      </c>
      <c r="J108" s="141">
        <v>0</v>
      </c>
      <c r="K108" s="141">
        <v>0</v>
      </c>
      <c r="L108" s="141">
        <v>0</v>
      </c>
      <c r="M108" s="141">
        <v>0</v>
      </c>
      <c r="O108" s="417"/>
      <c r="P108" s="273">
        <v>0</v>
      </c>
      <c r="Q108" s="273">
        <v>0</v>
      </c>
      <c r="R108" s="273">
        <v>0</v>
      </c>
      <c r="S108" s="141">
        <v>0</v>
      </c>
      <c r="U108" s="141" t="s">
        <v>768</v>
      </c>
      <c r="V108" s="141">
        <v>0</v>
      </c>
      <c r="W108" s="141">
        <v>0</v>
      </c>
      <c r="X108" s="141">
        <v>0</v>
      </c>
      <c r="Y108" s="145">
        <v>0</v>
      </c>
      <c r="Z108" s="148"/>
      <c r="AA108" s="176">
        <v>0</v>
      </c>
      <c r="AB108" s="417">
        <v>0</v>
      </c>
      <c r="AC108" s="176">
        <v>0</v>
      </c>
      <c r="AD108" s="176">
        <v>0</v>
      </c>
      <c r="AE108" s="176">
        <v>0</v>
      </c>
      <c r="AF108" s="176">
        <v>0</v>
      </c>
      <c r="AG108" s="176">
        <v>0</v>
      </c>
      <c r="AI108" s="176" t="s">
        <v>768</v>
      </c>
      <c r="AJ108" s="176">
        <v>0</v>
      </c>
      <c r="AK108" s="176">
        <v>0</v>
      </c>
      <c r="AL108" s="176">
        <v>0</v>
      </c>
      <c r="AM108" s="176">
        <v>0</v>
      </c>
      <c r="AO108" s="417"/>
      <c r="AP108" s="176">
        <v>0</v>
      </c>
      <c r="AQ108" s="176">
        <v>0</v>
      </c>
      <c r="AR108" s="176">
        <v>0</v>
      </c>
      <c r="AS108" s="176">
        <v>0</v>
      </c>
      <c r="AU108" s="176" t="s">
        <v>768</v>
      </c>
      <c r="AV108" s="176">
        <v>0</v>
      </c>
      <c r="AW108" s="176">
        <v>0</v>
      </c>
      <c r="AX108" s="176">
        <v>0</v>
      </c>
      <c r="AY108" s="176">
        <v>0</v>
      </c>
    </row>
    <row r="109" spans="1:51" s="29" customFormat="1" ht="17.25" x14ac:dyDescent="0.25">
      <c r="A109"/>
      <c r="B109" s="140" t="s">
        <v>1125</v>
      </c>
      <c r="C109" s="417"/>
      <c r="D109" s="178">
        <v>0</v>
      </c>
      <c r="E109" s="178">
        <v>0</v>
      </c>
      <c r="F109" s="178">
        <v>0</v>
      </c>
      <c r="G109" s="141">
        <v>0</v>
      </c>
      <c r="H109" s="30"/>
      <c r="I109" s="141" t="s">
        <v>768</v>
      </c>
      <c r="J109" s="141">
        <v>0</v>
      </c>
      <c r="K109" s="141">
        <v>0</v>
      </c>
      <c r="L109" s="141">
        <v>0</v>
      </c>
      <c r="M109" s="141">
        <v>0</v>
      </c>
      <c r="O109" s="417"/>
      <c r="P109" s="273">
        <v>0</v>
      </c>
      <c r="Q109" s="273">
        <v>0</v>
      </c>
      <c r="R109" s="273">
        <v>0</v>
      </c>
      <c r="S109" s="141">
        <v>0</v>
      </c>
      <c r="U109" s="141" t="s">
        <v>768</v>
      </c>
      <c r="V109" s="141">
        <v>0</v>
      </c>
      <c r="W109" s="141">
        <v>0</v>
      </c>
      <c r="X109" s="141">
        <v>0</v>
      </c>
      <c r="Y109" s="145">
        <v>0</v>
      </c>
      <c r="Z109" s="148"/>
      <c r="AA109" s="176">
        <v>0</v>
      </c>
      <c r="AB109" s="417">
        <v>0</v>
      </c>
      <c r="AC109" s="176">
        <v>0</v>
      </c>
      <c r="AD109" s="176">
        <v>0</v>
      </c>
      <c r="AE109" s="176">
        <v>0</v>
      </c>
      <c r="AF109" s="176">
        <v>0</v>
      </c>
      <c r="AG109" s="176">
        <v>0</v>
      </c>
      <c r="AI109" s="176" t="s">
        <v>768</v>
      </c>
      <c r="AJ109" s="176">
        <v>0</v>
      </c>
      <c r="AK109" s="176">
        <v>0</v>
      </c>
      <c r="AL109" s="176">
        <v>0</v>
      </c>
      <c r="AM109" s="176">
        <v>0</v>
      </c>
      <c r="AO109" s="417"/>
      <c r="AP109" s="176">
        <v>0</v>
      </c>
      <c r="AQ109" s="176">
        <v>0</v>
      </c>
      <c r="AR109" s="176">
        <v>0</v>
      </c>
      <c r="AS109" s="176">
        <v>0</v>
      </c>
      <c r="AU109" s="176" t="s">
        <v>768</v>
      </c>
      <c r="AV109" s="176">
        <v>0</v>
      </c>
      <c r="AW109" s="176">
        <v>0</v>
      </c>
      <c r="AX109" s="176">
        <v>0</v>
      </c>
      <c r="AY109" s="176">
        <v>0</v>
      </c>
    </row>
    <row r="110" spans="1:51" s="29" customFormat="1" ht="17.25" x14ac:dyDescent="0.25">
      <c r="A110"/>
      <c r="B110" s="140" t="s">
        <v>1126</v>
      </c>
      <c r="C110" s="417"/>
      <c r="D110" s="178">
        <v>0</v>
      </c>
      <c r="E110" s="178">
        <v>0</v>
      </c>
      <c r="F110" s="178">
        <v>0</v>
      </c>
      <c r="G110" s="141">
        <v>0</v>
      </c>
      <c r="H110" s="30"/>
      <c r="I110" s="141" t="s">
        <v>768</v>
      </c>
      <c r="J110" s="141">
        <v>0</v>
      </c>
      <c r="K110" s="141">
        <v>0</v>
      </c>
      <c r="L110" s="141">
        <v>0</v>
      </c>
      <c r="M110" s="141">
        <v>0</v>
      </c>
      <c r="O110" s="417"/>
      <c r="P110" s="273">
        <v>0</v>
      </c>
      <c r="Q110" s="273">
        <v>0</v>
      </c>
      <c r="R110" s="273">
        <v>0</v>
      </c>
      <c r="S110" s="141">
        <v>0</v>
      </c>
      <c r="U110" s="141" t="s">
        <v>768</v>
      </c>
      <c r="V110" s="141">
        <v>0</v>
      </c>
      <c r="W110" s="141">
        <v>0</v>
      </c>
      <c r="X110" s="141">
        <v>0</v>
      </c>
      <c r="Y110" s="145">
        <v>0</v>
      </c>
      <c r="Z110" s="148"/>
      <c r="AA110" s="176">
        <v>0</v>
      </c>
      <c r="AB110" s="417">
        <v>0</v>
      </c>
      <c r="AC110" s="176">
        <v>0</v>
      </c>
      <c r="AD110" s="176">
        <v>0</v>
      </c>
      <c r="AE110" s="176">
        <v>0</v>
      </c>
      <c r="AF110" s="176">
        <v>0</v>
      </c>
      <c r="AG110" s="176">
        <v>0</v>
      </c>
      <c r="AI110" s="176" t="s">
        <v>768</v>
      </c>
      <c r="AJ110" s="176">
        <v>0</v>
      </c>
      <c r="AK110" s="176">
        <v>0</v>
      </c>
      <c r="AL110" s="176">
        <v>0</v>
      </c>
      <c r="AM110" s="176">
        <v>0</v>
      </c>
      <c r="AO110" s="417"/>
      <c r="AP110" s="176">
        <v>0</v>
      </c>
      <c r="AQ110" s="176">
        <v>0</v>
      </c>
      <c r="AR110" s="176">
        <v>0</v>
      </c>
      <c r="AS110" s="176">
        <v>0</v>
      </c>
      <c r="AU110" s="176" t="s">
        <v>768</v>
      </c>
      <c r="AV110" s="176">
        <v>0</v>
      </c>
      <c r="AW110" s="176">
        <v>0</v>
      </c>
      <c r="AX110" s="176">
        <v>0</v>
      </c>
      <c r="AY110" s="176">
        <v>0</v>
      </c>
    </row>
    <row r="111" spans="1:51" s="31" customFormat="1" x14ac:dyDescent="0.25">
      <c r="D111" s="421"/>
      <c r="E111" s="421"/>
      <c r="F111" s="448"/>
      <c r="G111" s="448"/>
      <c r="J111" s="421"/>
      <c r="K111" s="421"/>
      <c r="L111" s="421"/>
      <c r="M111" s="421"/>
      <c r="P111" s="421"/>
      <c r="Q111" s="421"/>
      <c r="R111" s="421"/>
      <c r="S111" s="421"/>
      <c r="V111" s="421"/>
      <c r="W111" s="421"/>
      <c r="X111" s="421"/>
      <c r="Y111" s="421"/>
      <c r="Z111" s="300"/>
      <c r="AC111" s="421"/>
      <c r="AD111" s="421"/>
      <c r="AE111" s="421"/>
      <c r="AF111" s="421"/>
      <c r="AG111" s="421"/>
      <c r="AJ111" s="421"/>
      <c r="AK111" s="421"/>
      <c r="AL111" s="421"/>
      <c r="AM111" s="421"/>
      <c r="AP111" s="421"/>
      <c r="AQ111" s="421"/>
      <c r="AV111" s="421"/>
      <c r="AW111" s="421"/>
    </row>
    <row r="112" spans="1:51" s="33" customFormat="1" ht="15.75" x14ac:dyDescent="0.25">
      <c r="B112" s="161" t="s">
        <v>776</v>
      </c>
      <c r="C112" s="161"/>
      <c r="J112" s="161" t="s">
        <v>985</v>
      </c>
      <c r="K112" s="161"/>
      <c r="L112" s="395"/>
      <c r="M112" s="395"/>
      <c r="P112" s="161" t="s">
        <v>986</v>
      </c>
      <c r="Q112" s="161"/>
      <c r="R112" s="395"/>
      <c r="S112" s="395"/>
      <c r="V112" s="161" t="s">
        <v>987</v>
      </c>
      <c r="W112" s="161"/>
      <c r="X112" s="395"/>
      <c r="Y112" s="395"/>
      <c r="Z112" s="304"/>
      <c r="AA112" s="161" t="s">
        <v>988</v>
      </c>
      <c r="AB112" s="161"/>
      <c r="AC112" s="395"/>
      <c r="AD112" s="395"/>
      <c r="AE112" s="395"/>
      <c r="AF112" s="395"/>
      <c r="AG112" s="395"/>
      <c r="AJ112" s="161" t="s">
        <v>989</v>
      </c>
      <c r="AK112" s="161"/>
      <c r="AL112" s="395"/>
      <c r="AM112" s="395"/>
      <c r="AP112" s="161" t="s">
        <v>990</v>
      </c>
      <c r="AQ112" s="161"/>
      <c r="AV112" s="161" t="s">
        <v>987</v>
      </c>
      <c r="AW112" s="161"/>
    </row>
    <row r="113" spans="1:51" ht="45" x14ac:dyDescent="0.25">
      <c r="B113" s="28" t="s">
        <v>22</v>
      </c>
      <c r="C113" s="408" t="s">
        <v>1146</v>
      </c>
      <c r="D113" s="439" t="s">
        <v>1147</v>
      </c>
      <c r="E113" s="439" t="s">
        <v>1148</v>
      </c>
      <c r="F113" s="439" t="s">
        <v>1149</v>
      </c>
      <c r="G113" s="440" t="s">
        <v>1150</v>
      </c>
      <c r="I113" s="408" t="s">
        <v>1146</v>
      </c>
      <c r="J113" s="439" t="s">
        <v>1147</v>
      </c>
      <c r="K113" s="439" t="s">
        <v>1148</v>
      </c>
      <c r="L113" s="439" t="s">
        <v>1149</v>
      </c>
      <c r="M113" s="440" t="s">
        <v>1150</v>
      </c>
      <c r="O113" s="408" t="s">
        <v>1146</v>
      </c>
      <c r="P113" s="439" t="s">
        <v>1147</v>
      </c>
      <c r="Q113" s="439" t="s">
        <v>1148</v>
      </c>
      <c r="R113" s="439" t="s">
        <v>1149</v>
      </c>
      <c r="S113" s="440" t="s">
        <v>1150</v>
      </c>
      <c r="U113" s="408" t="s">
        <v>1146</v>
      </c>
      <c r="V113" s="439" t="s">
        <v>1147</v>
      </c>
      <c r="W113" s="439" t="s">
        <v>1148</v>
      </c>
      <c r="X113" s="439" t="s">
        <v>1149</v>
      </c>
      <c r="Y113" s="440" t="s">
        <v>1150</v>
      </c>
      <c r="Z113" s="298"/>
      <c r="AA113" s="299" t="s">
        <v>1014</v>
      </c>
      <c r="AB113" s="408" t="s">
        <v>1146</v>
      </c>
      <c r="AC113" s="439" t="s">
        <v>1147</v>
      </c>
      <c r="AD113" s="439" t="s">
        <v>1148</v>
      </c>
      <c r="AE113" s="439"/>
      <c r="AF113" s="439" t="s">
        <v>1149</v>
      </c>
      <c r="AG113" s="440" t="s">
        <v>1150</v>
      </c>
      <c r="AI113" s="408" t="s">
        <v>1146</v>
      </c>
      <c r="AJ113" s="439" t="s">
        <v>1147</v>
      </c>
      <c r="AK113" s="439" t="s">
        <v>1148</v>
      </c>
      <c r="AL113" s="439" t="s">
        <v>1149</v>
      </c>
      <c r="AM113" s="440" t="s">
        <v>1150</v>
      </c>
      <c r="AO113" s="408" t="s">
        <v>1146</v>
      </c>
      <c r="AP113" s="439" t="s">
        <v>1147</v>
      </c>
      <c r="AQ113" s="439" t="s">
        <v>1148</v>
      </c>
      <c r="AR113" s="439" t="s">
        <v>1149</v>
      </c>
      <c r="AS113" s="440" t="s">
        <v>1150</v>
      </c>
      <c r="AU113" s="408" t="s">
        <v>1146</v>
      </c>
      <c r="AV113" s="439" t="s">
        <v>1147</v>
      </c>
      <c r="AW113" s="439" t="s">
        <v>1148</v>
      </c>
      <c r="AX113" s="439" t="s">
        <v>1149</v>
      </c>
      <c r="AY113" s="440" t="s">
        <v>1150</v>
      </c>
    </row>
    <row r="114" spans="1:51" x14ac:dyDescent="0.25">
      <c r="B114" s="146" t="s">
        <v>596</v>
      </c>
      <c r="C114" s="430"/>
      <c r="D114" s="190">
        <v>171.09</v>
      </c>
      <c r="E114" s="414">
        <v>176.23</v>
      </c>
      <c r="F114" s="183">
        <v>142.6</v>
      </c>
      <c r="G114" s="149">
        <v>171.09</v>
      </c>
      <c r="I114" s="441" t="s">
        <v>768</v>
      </c>
      <c r="J114" s="164">
        <v>171.42</v>
      </c>
      <c r="K114" s="416">
        <v>176.56</v>
      </c>
      <c r="L114" s="183">
        <v>142.93</v>
      </c>
      <c r="M114" s="188">
        <v>171.42</v>
      </c>
      <c r="O114" s="441"/>
      <c r="P114" s="190">
        <v>172.42</v>
      </c>
      <c r="Q114" s="414">
        <v>177.56</v>
      </c>
      <c r="R114" s="183">
        <v>143.93</v>
      </c>
      <c r="S114" s="189">
        <v>172.42</v>
      </c>
      <c r="U114" s="441" t="s">
        <v>768</v>
      </c>
      <c r="V114" s="164">
        <v>172.75</v>
      </c>
      <c r="W114" s="416">
        <v>177.89</v>
      </c>
      <c r="X114" s="183">
        <v>144.26</v>
      </c>
      <c r="Y114" s="188">
        <v>172.75</v>
      </c>
      <c r="Z114" s="298"/>
      <c r="AA114" s="176">
        <v>0</v>
      </c>
      <c r="AB114" s="417">
        <v>0</v>
      </c>
      <c r="AC114" s="164">
        <v>173.74</v>
      </c>
      <c r="AD114" s="416">
        <v>178.88</v>
      </c>
      <c r="AE114" s="416">
        <v>0</v>
      </c>
      <c r="AF114" s="183">
        <v>151.54</v>
      </c>
      <c r="AG114" s="189">
        <v>180.03</v>
      </c>
      <c r="AI114" s="441" t="s">
        <v>768</v>
      </c>
      <c r="AJ114" s="164">
        <v>174.07</v>
      </c>
      <c r="AK114" s="416">
        <v>179.21</v>
      </c>
      <c r="AL114" s="183">
        <v>151.87</v>
      </c>
      <c r="AM114" s="90">
        <v>180.36</v>
      </c>
      <c r="AO114" s="441"/>
      <c r="AP114" s="164">
        <v>175.07</v>
      </c>
      <c r="AQ114" s="416">
        <v>180.21</v>
      </c>
      <c r="AR114" s="183">
        <v>152.87</v>
      </c>
      <c r="AS114" s="189">
        <v>181.36</v>
      </c>
      <c r="AU114" s="441" t="s">
        <v>768</v>
      </c>
      <c r="AV114" s="164">
        <v>175.4</v>
      </c>
      <c r="AW114" s="416">
        <v>180.54</v>
      </c>
      <c r="AX114" s="183">
        <v>153.19999999999999</v>
      </c>
      <c r="AY114" s="90">
        <v>181.69</v>
      </c>
    </row>
    <row r="115" spans="1:51" s="29" customFormat="1" x14ac:dyDescent="0.25">
      <c r="A115"/>
      <c r="B115" s="157" t="s">
        <v>597</v>
      </c>
      <c r="C115" s="469"/>
      <c r="D115" s="407">
        <v>85.55</v>
      </c>
      <c r="E115" s="414">
        <v>88.12</v>
      </c>
      <c r="F115" s="442">
        <v>71.31</v>
      </c>
      <c r="G115" s="149">
        <v>85.55</v>
      </c>
      <c r="H115" s="156"/>
      <c r="I115" s="464" t="s">
        <v>768</v>
      </c>
      <c r="J115" s="164">
        <v>85.88</v>
      </c>
      <c r="K115" s="416">
        <v>88.45</v>
      </c>
      <c r="L115" s="183">
        <v>71.64</v>
      </c>
      <c r="M115" s="188">
        <v>85.88</v>
      </c>
      <c r="O115" s="441"/>
      <c r="P115" s="190">
        <v>86.88</v>
      </c>
      <c r="Q115" s="414">
        <v>89.45</v>
      </c>
      <c r="R115" s="183">
        <v>72.64</v>
      </c>
      <c r="S115" s="189">
        <v>86.88</v>
      </c>
      <c r="U115" s="441" t="s">
        <v>768</v>
      </c>
      <c r="V115" s="164">
        <v>87.21</v>
      </c>
      <c r="W115" s="416">
        <v>89.78</v>
      </c>
      <c r="X115" s="183">
        <v>72.97</v>
      </c>
      <c r="Y115" s="188">
        <v>87.21</v>
      </c>
      <c r="Z115" s="298"/>
      <c r="AA115" s="443">
        <v>85.55</v>
      </c>
      <c r="AB115" s="444">
        <v>0</v>
      </c>
      <c r="AC115" s="164">
        <v>88.2</v>
      </c>
      <c r="AD115" s="416">
        <v>90.77</v>
      </c>
      <c r="AE115" s="416">
        <v>0</v>
      </c>
      <c r="AF115" s="183">
        <v>80.25</v>
      </c>
      <c r="AG115" s="189">
        <v>94.49</v>
      </c>
      <c r="AI115" s="441" t="s">
        <v>768</v>
      </c>
      <c r="AJ115" s="164">
        <v>88.53</v>
      </c>
      <c r="AK115" s="416">
        <v>91.1</v>
      </c>
      <c r="AL115" s="183">
        <v>80.58</v>
      </c>
      <c r="AM115" s="90">
        <v>94.82</v>
      </c>
      <c r="AO115" s="441"/>
      <c r="AP115" s="164">
        <v>89.53</v>
      </c>
      <c r="AQ115" s="416">
        <v>92.1</v>
      </c>
      <c r="AR115" s="183">
        <v>81.58</v>
      </c>
      <c r="AS115" s="189">
        <v>95.82</v>
      </c>
      <c r="AU115" s="441" t="s">
        <v>768</v>
      </c>
      <c r="AV115" s="164">
        <v>89.86</v>
      </c>
      <c r="AW115" s="416">
        <v>92.43</v>
      </c>
      <c r="AX115" s="183">
        <v>81.91</v>
      </c>
      <c r="AY115" s="90">
        <v>96.15</v>
      </c>
    </row>
    <row r="116" spans="1:51" x14ac:dyDescent="0.25">
      <c r="B116" s="146" t="s">
        <v>44</v>
      </c>
      <c r="C116" s="430"/>
      <c r="D116" s="407">
        <v>52.61</v>
      </c>
      <c r="E116" s="414">
        <v>54.19</v>
      </c>
      <c r="F116" s="442">
        <v>46.62</v>
      </c>
      <c r="G116" s="149">
        <v>52.61</v>
      </c>
      <c r="H116" s="155"/>
      <c r="I116" s="465" t="s">
        <v>768</v>
      </c>
      <c r="J116" s="164">
        <v>52.94</v>
      </c>
      <c r="K116" s="416">
        <v>54.52</v>
      </c>
      <c r="L116" s="183">
        <v>46.95</v>
      </c>
      <c r="M116" s="188">
        <v>52.94</v>
      </c>
      <c r="O116" s="441"/>
      <c r="P116" s="190">
        <v>53.94</v>
      </c>
      <c r="Q116" s="414">
        <v>55.52</v>
      </c>
      <c r="R116" s="183">
        <v>47.95</v>
      </c>
      <c r="S116" s="189">
        <v>53.94</v>
      </c>
      <c r="U116" s="441" t="s">
        <v>768</v>
      </c>
      <c r="V116" s="164">
        <v>54.27</v>
      </c>
      <c r="W116" s="416">
        <v>55.85</v>
      </c>
      <c r="X116" s="183">
        <v>48.28</v>
      </c>
      <c r="Y116" s="188">
        <v>54.27</v>
      </c>
      <c r="Z116" s="298"/>
      <c r="AA116" s="443">
        <v>48.88</v>
      </c>
      <c r="AB116" s="444">
        <v>0</v>
      </c>
      <c r="AC116" s="164">
        <v>55.26</v>
      </c>
      <c r="AD116" s="416">
        <v>56.84</v>
      </c>
      <c r="AE116" s="416">
        <v>0</v>
      </c>
      <c r="AF116" s="183">
        <v>55.56</v>
      </c>
      <c r="AG116" s="189">
        <v>61.55</v>
      </c>
      <c r="AI116" s="441" t="s">
        <v>768</v>
      </c>
      <c r="AJ116" s="164">
        <v>55.59</v>
      </c>
      <c r="AK116" s="416">
        <v>57.17</v>
      </c>
      <c r="AL116" s="183">
        <v>55.89</v>
      </c>
      <c r="AM116" s="90">
        <v>61.88</v>
      </c>
      <c r="AO116" s="441"/>
      <c r="AP116" s="164">
        <v>56.59</v>
      </c>
      <c r="AQ116" s="416">
        <v>58.17</v>
      </c>
      <c r="AR116" s="183">
        <v>56.89</v>
      </c>
      <c r="AS116" s="189">
        <v>62.88</v>
      </c>
      <c r="AU116" s="441" t="s">
        <v>768</v>
      </c>
      <c r="AV116" s="164">
        <v>56.92</v>
      </c>
      <c r="AW116" s="416">
        <v>58.5</v>
      </c>
      <c r="AX116" s="183">
        <v>57.22</v>
      </c>
      <c r="AY116" s="90">
        <v>63.21</v>
      </c>
    </row>
    <row r="117" spans="1:51" x14ac:dyDescent="0.25">
      <c r="B117" s="146" t="s">
        <v>12</v>
      </c>
      <c r="C117" s="430"/>
      <c r="D117" s="407">
        <v>43.1</v>
      </c>
      <c r="E117" s="414">
        <v>44.39</v>
      </c>
      <c r="F117" s="442">
        <v>36.5</v>
      </c>
      <c r="G117" s="149">
        <v>43.1</v>
      </c>
      <c r="I117" s="441" t="s">
        <v>768</v>
      </c>
      <c r="J117" s="164">
        <v>43.43</v>
      </c>
      <c r="K117" s="416">
        <v>44.72</v>
      </c>
      <c r="L117" s="183">
        <v>36.83</v>
      </c>
      <c r="M117" s="188">
        <v>43.43</v>
      </c>
      <c r="O117" s="441"/>
      <c r="P117" s="190">
        <v>44.43</v>
      </c>
      <c r="Q117" s="414">
        <v>45.72</v>
      </c>
      <c r="R117" s="183">
        <v>37.83</v>
      </c>
      <c r="S117" s="189">
        <v>44.43</v>
      </c>
      <c r="U117" s="441" t="s">
        <v>768</v>
      </c>
      <c r="V117" s="164">
        <v>44.76</v>
      </c>
      <c r="W117" s="416">
        <v>46.05</v>
      </c>
      <c r="X117" s="183">
        <v>38.159999999999997</v>
      </c>
      <c r="Y117" s="188">
        <v>44.76</v>
      </c>
      <c r="Z117" s="298"/>
      <c r="AA117" s="443">
        <v>43.1</v>
      </c>
      <c r="AB117" s="444">
        <v>0</v>
      </c>
      <c r="AC117" s="164">
        <v>45.75</v>
      </c>
      <c r="AD117" s="416">
        <v>47.04</v>
      </c>
      <c r="AE117" s="416">
        <v>0</v>
      </c>
      <c r="AF117" s="183">
        <v>45.44</v>
      </c>
      <c r="AG117" s="189">
        <v>52.04</v>
      </c>
      <c r="AI117" s="441" t="s">
        <v>768</v>
      </c>
      <c r="AJ117" s="164">
        <v>46.08</v>
      </c>
      <c r="AK117" s="416">
        <v>47.37</v>
      </c>
      <c r="AL117" s="183">
        <v>45.77</v>
      </c>
      <c r="AM117" s="90">
        <v>52.37</v>
      </c>
      <c r="AO117" s="441"/>
      <c r="AP117" s="164">
        <v>47.08</v>
      </c>
      <c r="AQ117" s="416">
        <v>48.37</v>
      </c>
      <c r="AR117" s="183">
        <v>46.77</v>
      </c>
      <c r="AS117" s="189">
        <v>53.37</v>
      </c>
      <c r="AU117" s="441" t="s">
        <v>768</v>
      </c>
      <c r="AV117" s="164">
        <v>47.41</v>
      </c>
      <c r="AW117" s="416">
        <v>48.7</v>
      </c>
      <c r="AX117" s="183">
        <v>47.1</v>
      </c>
      <c r="AY117" s="90">
        <v>53.7</v>
      </c>
    </row>
    <row r="118" spans="1:51" x14ac:dyDescent="0.25">
      <c r="B118" s="146" t="s">
        <v>14</v>
      </c>
      <c r="C118" s="430"/>
      <c r="D118" s="407">
        <v>42.85</v>
      </c>
      <c r="E118" s="414">
        <v>44.13</v>
      </c>
      <c r="F118" s="442">
        <v>34.630000000000003</v>
      </c>
      <c r="G118" s="149">
        <v>42.85</v>
      </c>
      <c r="I118" s="441" t="s">
        <v>768</v>
      </c>
      <c r="J118" s="164">
        <v>43.18</v>
      </c>
      <c r="K118" s="416">
        <v>44.46</v>
      </c>
      <c r="L118" s="183">
        <v>34.96</v>
      </c>
      <c r="M118" s="188">
        <v>43.18</v>
      </c>
      <c r="O118" s="441"/>
      <c r="P118" s="190">
        <v>44.18</v>
      </c>
      <c r="Q118" s="414">
        <v>45.46</v>
      </c>
      <c r="R118" s="183">
        <v>35.96</v>
      </c>
      <c r="S118" s="189">
        <v>44.18</v>
      </c>
      <c r="U118" s="441" t="s">
        <v>768</v>
      </c>
      <c r="V118" s="164">
        <v>44.51</v>
      </c>
      <c r="W118" s="416">
        <v>45.79</v>
      </c>
      <c r="X118" s="183">
        <v>36.29</v>
      </c>
      <c r="Y118" s="188">
        <v>44.51</v>
      </c>
      <c r="Z118" s="298"/>
      <c r="AA118" s="443">
        <v>42.85</v>
      </c>
      <c r="AB118" s="444">
        <v>0</v>
      </c>
      <c r="AC118" s="164">
        <v>45.5</v>
      </c>
      <c r="AD118" s="416">
        <v>46.78</v>
      </c>
      <c r="AE118" s="416">
        <v>0</v>
      </c>
      <c r="AF118" s="183">
        <v>43.57</v>
      </c>
      <c r="AG118" s="189">
        <v>51.79</v>
      </c>
      <c r="AI118" s="441" t="s">
        <v>768</v>
      </c>
      <c r="AJ118" s="164">
        <v>45.83</v>
      </c>
      <c r="AK118" s="416">
        <v>47.11</v>
      </c>
      <c r="AL118" s="183">
        <v>43.9</v>
      </c>
      <c r="AM118" s="90">
        <v>52.12</v>
      </c>
      <c r="AO118" s="441"/>
      <c r="AP118" s="164">
        <v>46.83</v>
      </c>
      <c r="AQ118" s="416">
        <v>48.11</v>
      </c>
      <c r="AR118" s="183">
        <v>44.9</v>
      </c>
      <c r="AS118" s="189">
        <v>53.12</v>
      </c>
      <c r="AU118" s="441" t="s">
        <v>768</v>
      </c>
      <c r="AV118" s="164">
        <v>47.16</v>
      </c>
      <c r="AW118" s="416">
        <v>48.44</v>
      </c>
      <c r="AX118" s="183">
        <v>45.23</v>
      </c>
      <c r="AY118" s="90">
        <v>53.45</v>
      </c>
    </row>
    <row r="119" spans="1:51" x14ac:dyDescent="0.25">
      <c r="B119" s="146" t="s">
        <v>15</v>
      </c>
      <c r="C119" s="430"/>
      <c r="D119" s="407">
        <v>41.12</v>
      </c>
      <c r="E119" s="414">
        <v>42.35</v>
      </c>
      <c r="F119" s="178">
        <v>0</v>
      </c>
      <c r="G119" s="141">
        <v>0</v>
      </c>
      <c r="I119" s="441" t="s">
        <v>768</v>
      </c>
      <c r="J119" s="164">
        <v>41.45</v>
      </c>
      <c r="K119" s="416">
        <v>42.68</v>
      </c>
      <c r="L119" s="141">
        <v>0</v>
      </c>
      <c r="M119" s="141">
        <v>0</v>
      </c>
      <c r="O119" s="441"/>
      <c r="P119" s="190">
        <v>42.45</v>
      </c>
      <c r="Q119" s="414">
        <v>43.68</v>
      </c>
      <c r="R119" s="273">
        <v>0</v>
      </c>
      <c r="S119" s="141">
        <v>0</v>
      </c>
      <c r="U119" s="441" t="s">
        <v>768</v>
      </c>
      <c r="V119" s="164">
        <v>42.78</v>
      </c>
      <c r="W119" s="416">
        <v>44.01</v>
      </c>
      <c r="X119" s="141">
        <v>0</v>
      </c>
      <c r="Y119" s="145">
        <v>0</v>
      </c>
      <c r="Z119" s="298"/>
      <c r="AA119" s="443">
        <v>41.12</v>
      </c>
      <c r="AB119" s="444">
        <v>0</v>
      </c>
      <c r="AC119" s="164">
        <v>43.77</v>
      </c>
      <c r="AD119" s="416">
        <v>45</v>
      </c>
      <c r="AE119" s="416">
        <v>0</v>
      </c>
      <c r="AF119" s="176">
        <v>0</v>
      </c>
      <c r="AG119" s="176">
        <v>0</v>
      </c>
      <c r="AI119" s="441" t="s">
        <v>768</v>
      </c>
      <c r="AJ119" s="164">
        <v>44.1</v>
      </c>
      <c r="AK119" s="416">
        <v>45.33</v>
      </c>
      <c r="AL119" s="176">
        <v>0</v>
      </c>
      <c r="AM119" s="176">
        <v>0</v>
      </c>
      <c r="AO119" s="441"/>
      <c r="AP119" s="164">
        <v>45.1</v>
      </c>
      <c r="AQ119" s="416">
        <v>46.33</v>
      </c>
      <c r="AR119" s="176">
        <v>0</v>
      </c>
      <c r="AS119" s="176">
        <v>0</v>
      </c>
      <c r="AU119" s="441" t="s">
        <v>768</v>
      </c>
      <c r="AV119" s="164">
        <v>45.43</v>
      </c>
      <c r="AW119" s="416">
        <v>46.66</v>
      </c>
      <c r="AX119" s="176">
        <v>0</v>
      </c>
      <c r="AY119" s="176">
        <v>0</v>
      </c>
    </row>
    <row r="120" spans="1:51" x14ac:dyDescent="0.25">
      <c r="B120" s="146" t="s">
        <v>16</v>
      </c>
      <c r="C120" s="430"/>
      <c r="D120" s="407">
        <v>39.380000000000003</v>
      </c>
      <c r="E120" s="414">
        <v>40.56</v>
      </c>
      <c r="F120" s="178">
        <v>0</v>
      </c>
      <c r="G120" s="141">
        <v>0</v>
      </c>
      <c r="I120" s="441" t="s">
        <v>768</v>
      </c>
      <c r="J120" s="164">
        <v>39.71</v>
      </c>
      <c r="K120" s="416">
        <v>40.89</v>
      </c>
      <c r="L120" s="141">
        <v>0</v>
      </c>
      <c r="M120" s="141">
        <v>0</v>
      </c>
      <c r="O120" s="441"/>
      <c r="P120" s="190">
        <v>40.71</v>
      </c>
      <c r="Q120" s="414">
        <v>41.89</v>
      </c>
      <c r="R120" s="273">
        <v>0</v>
      </c>
      <c r="S120" s="141">
        <v>0</v>
      </c>
      <c r="U120" s="441" t="s">
        <v>768</v>
      </c>
      <c r="V120" s="164">
        <v>41.04</v>
      </c>
      <c r="W120" s="416">
        <v>42.22</v>
      </c>
      <c r="X120" s="141">
        <v>0</v>
      </c>
      <c r="Y120" s="145">
        <v>0</v>
      </c>
      <c r="Z120" s="298"/>
      <c r="AA120" s="443">
        <v>39.380000000000003</v>
      </c>
      <c r="AB120" s="444">
        <v>0</v>
      </c>
      <c r="AC120" s="164">
        <v>42.03</v>
      </c>
      <c r="AD120" s="416">
        <v>43.21</v>
      </c>
      <c r="AE120" s="416">
        <v>0</v>
      </c>
      <c r="AF120" s="176">
        <v>0</v>
      </c>
      <c r="AG120" s="176">
        <v>0</v>
      </c>
      <c r="AI120" s="441" t="s">
        <v>768</v>
      </c>
      <c r="AJ120" s="164">
        <v>42.36</v>
      </c>
      <c r="AK120" s="416">
        <v>43.54</v>
      </c>
      <c r="AL120" s="176">
        <v>0</v>
      </c>
      <c r="AM120" s="176">
        <v>0</v>
      </c>
      <c r="AO120" s="441"/>
      <c r="AP120" s="164">
        <v>43.36</v>
      </c>
      <c r="AQ120" s="416">
        <v>44.54</v>
      </c>
      <c r="AR120" s="176">
        <v>0</v>
      </c>
      <c r="AS120" s="176">
        <v>0</v>
      </c>
      <c r="AU120" s="441" t="s">
        <v>768</v>
      </c>
      <c r="AV120" s="164">
        <v>43.69</v>
      </c>
      <c r="AW120" s="416">
        <v>44.87</v>
      </c>
      <c r="AX120" s="176">
        <v>0</v>
      </c>
      <c r="AY120" s="176">
        <v>0</v>
      </c>
    </row>
    <row r="121" spans="1:51" x14ac:dyDescent="0.25">
      <c r="B121" s="146" t="s">
        <v>17</v>
      </c>
      <c r="C121" s="430"/>
      <c r="D121" s="407">
        <v>37.369999999999997</v>
      </c>
      <c r="E121" s="414">
        <v>38.49</v>
      </c>
      <c r="F121" s="178">
        <v>0</v>
      </c>
      <c r="G121" s="141">
        <v>0</v>
      </c>
      <c r="I121" s="441" t="s">
        <v>768</v>
      </c>
      <c r="J121" s="164">
        <v>37.700000000000003</v>
      </c>
      <c r="K121" s="416">
        <v>38.82</v>
      </c>
      <c r="L121" s="141">
        <v>0</v>
      </c>
      <c r="M121" s="141">
        <v>0</v>
      </c>
      <c r="O121" s="441"/>
      <c r="P121" s="190">
        <v>38.700000000000003</v>
      </c>
      <c r="Q121" s="414">
        <v>39.82</v>
      </c>
      <c r="R121" s="273">
        <v>0</v>
      </c>
      <c r="S121" s="141">
        <v>0</v>
      </c>
      <c r="U121" s="441" t="s">
        <v>768</v>
      </c>
      <c r="V121" s="164">
        <v>39.03</v>
      </c>
      <c r="W121" s="416">
        <v>40.15</v>
      </c>
      <c r="X121" s="141">
        <v>0</v>
      </c>
      <c r="Y121" s="145">
        <v>0</v>
      </c>
      <c r="Z121" s="298"/>
      <c r="AA121" s="443">
        <v>37.369999999999997</v>
      </c>
      <c r="AB121" s="444">
        <v>0</v>
      </c>
      <c r="AC121" s="164">
        <v>40.020000000000003</v>
      </c>
      <c r="AD121" s="416">
        <v>41.14</v>
      </c>
      <c r="AE121" s="416">
        <v>0</v>
      </c>
      <c r="AF121" s="176">
        <v>0</v>
      </c>
      <c r="AG121" s="176">
        <v>0</v>
      </c>
      <c r="AI121" s="441" t="s">
        <v>768</v>
      </c>
      <c r="AJ121" s="164">
        <v>40.35</v>
      </c>
      <c r="AK121" s="416">
        <v>41.47</v>
      </c>
      <c r="AL121" s="176">
        <v>0</v>
      </c>
      <c r="AM121" s="176">
        <v>0</v>
      </c>
      <c r="AO121" s="441"/>
      <c r="AP121" s="164">
        <v>41.35</v>
      </c>
      <c r="AQ121" s="416">
        <v>42.47</v>
      </c>
      <c r="AR121" s="176">
        <v>0</v>
      </c>
      <c r="AS121" s="176">
        <v>0</v>
      </c>
      <c r="AU121" s="441" t="s">
        <v>768</v>
      </c>
      <c r="AV121" s="164">
        <v>41.68</v>
      </c>
      <c r="AW121" s="416">
        <v>42.8</v>
      </c>
      <c r="AX121" s="176">
        <v>0</v>
      </c>
      <c r="AY121" s="176">
        <v>0</v>
      </c>
    </row>
    <row r="122" spans="1:51" x14ac:dyDescent="0.25">
      <c r="B122" s="146" t="s">
        <v>18</v>
      </c>
      <c r="C122" s="430"/>
      <c r="D122" s="178">
        <v>0</v>
      </c>
      <c r="E122" s="141">
        <v>0</v>
      </c>
      <c r="F122" s="178">
        <v>0</v>
      </c>
      <c r="G122" s="141">
        <v>0</v>
      </c>
      <c r="H122" s="103"/>
      <c r="I122" s="463" t="s">
        <v>768</v>
      </c>
      <c r="J122" s="141">
        <v>0</v>
      </c>
      <c r="K122" s="141">
        <v>0</v>
      </c>
      <c r="L122" s="141">
        <v>0</v>
      </c>
      <c r="M122" s="141">
        <v>0</v>
      </c>
      <c r="N122" s="103"/>
      <c r="O122" s="463"/>
      <c r="P122" s="273">
        <v>0</v>
      </c>
      <c r="Q122" s="141">
        <v>0</v>
      </c>
      <c r="R122" s="273">
        <v>0</v>
      </c>
      <c r="S122" s="141">
        <v>0</v>
      </c>
      <c r="T122" s="103"/>
      <c r="U122" s="463" t="s">
        <v>768</v>
      </c>
      <c r="V122" s="141">
        <v>0</v>
      </c>
      <c r="W122" s="141">
        <v>0</v>
      </c>
      <c r="X122" s="141">
        <v>0</v>
      </c>
      <c r="Y122" s="145">
        <v>0</v>
      </c>
      <c r="Z122" s="303"/>
      <c r="AA122" s="443">
        <v>34.36</v>
      </c>
      <c r="AB122" s="444">
        <v>0</v>
      </c>
      <c r="AC122" s="164">
        <v>37.01</v>
      </c>
      <c r="AD122" s="416">
        <v>38.119999999999997</v>
      </c>
      <c r="AE122" s="416">
        <v>0</v>
      </c>
      <c r="AF122" s="176">
        <v>0</v>
      </c>
      <c r="AG122" s="176">
        <v>0</v>
      </c>
      <c r="AH122" s="103"/>
      <c r="AI122" s="463" t="s">
        <v>768</v>
      </c>
      <c r="AJ122" s="164">
        <v>37.340000000000003</v>
      </c>
      <c r="AK122" s="416">
        <v>38.450000000000003</v>
      </c>
      <c r="AL122" s="176">
        <v>0</v>
      </c>
      <c r="AM122" s="176">
        <v>0</v>
      </c>
      <c r="AN122" s="103"/>
      <c r="AO122" s="463"/>
      <c r="AP122" s="164">
        <v>38.340000000000003</v>
      </c>
      <c r="AQ122" s="416">
        <v>39.49</v>
      </c>
      <c r="AR122" s="176">
        <v>0</v>
      </c>
      <c r="AS122" s="176">
        <v>0</v>
      </c>
      <c r="AU122" s="441" t="s">
        <v>768</v>
      </c>
      <c r="AV122" s="164">
        <v>38.67</v>
      </c>
      <c r="AW122" s="416">
        <v>39.82</v>
      </c>
      <c r="AX122" s="176">
        <v>0</v>
      </c>
      <c r="AY122" s="176">
        <v>0</v>
      </c>
    </row>
    <row r="123" spans="1:51" s="29" customFormat="1" ht="17.25" x14ac:dyDescent="0.25">
      <c r="A123"/>
      <c r="B123" s="140" t="s">
        <v>1121</v>
      </c>
      <c r="C123" s="417"/>
      <c r="D123" s="178">
        <v>0</v>
      </c>
      <c r="E123" s="178">
        <v>0</v>
      </c>
      <c r="F123" s="178">
        <v>0</v>
      </c>
      <c r="G123" s="141">
        <v>0</v>
      </c>
      <c r="H123" s="30"/>
      <c r="I123" s="417" t="s">
        <v>768</v>
      </c>
      <c r="J123" s="141">
        <v>0</v>
      </c>
      <c r="K123" s="141">
        <v>0</v>
      </c>
      <c r="L123" s="141">
        <v>0</v>
      </c>
      <c r="M123" s="141">
        <v>0</v>
      </c>
      <c r="O123" s="417"/>
      <c r="P123" s="273">
        <v>0</v>
      </c>
      <c r="Q123" s="273">
        <v>0</v>
      </c>
      <c r="R123" s="273">
        <v>0</v>
      </c>
      <c r="S123" s="141">
        <v>0</v>
      </c>
      <c r="U123" s="417" t="s">
        <v>768</v>
      </c>
      <c r="V123" s="141">
        <v>0</v>
      </c>
      <c r="W123" s="141">
        <v>0</v>
      </c>
      <c r="X123" s="141">
        <v>0</v>
      </c>
      <c r="Y123" s="145">
        <v>0</v>
      </c>
      <c r="Z123" s="148"/>
      <c r="AA123" s="141">
        <v>0</v>
      </c>
      <c r="AB123" s="417">
        <v>0</v>
      </c>
      <c r="AC123" s="145">
        <v>0</v>
      </c>
      <c r="AD123" s="416">
        <v>37.74</v>
      </c>
      <c r="AE123" s="467">
        <v>0</v>
      </c>
      <c r="AF123" s="176">
        <v>0</v>
      </c>
      <c r="AG123" s="176">
        <v>0</v>
      </c>
      <c r="AI123" s="417" t="s">
        <v>768</v>
      </c>
      <c r="AJ123" s="176">
        <v>0</v>
      </c>
      <c r="AK123" s="416">
        <v>38.07</v>
      </c>
      <c r="AL123" s="176">
        <v>0</v>
      </c>
      <c r="AM123" s="176">
        <v>0</v>
      </c>
      <c r="AO123" s="417"/>
      <c r="AP123" s="191">
        <v>0</v>
      </c>
      <c r="AQ123" s="416">
        <v>39.07</v>
      </c>
      <c r="AR123" s="176">
        <v>0</v>
      </c>
      <c r="AS123" s="176">
        <v>0</v>
      </c>
      <c r="AU123" s="417" t="s">
        <v>768</v>
      </c>
      <c r="AV123" s="176">
        <v>0</v>
      </c>
      <c r="AW123" s="416">
        <v>39.4</v>
      </c>
      <c r="AX123" s="176">
        <v>0</v>
      </c>
      <c r="AY123" s="176">
        <v>0</v>
      </c>
    </row>
    <row r="124" spans="1:51" s="29" customFormat="1" ht="17.25" x14ac:dyDescent="0.25">
      <c r="A124"/>
      <c r="B124" s="140" t="s">
        <v>1122</v>
      </c>
      <c r="C124" s="417"/>
      <c r="D124" s="178">
        <v>0</v>
      </c>
      <c r="E124" s="178">
        <v>0</v>
      </c>
      <c r="F124" s="178">
        <v>0</v>
      </c>
      <c r="G124" s="141">
        <v>0</v>
      </c>
      <c r="H124" s="30"/>
      <c r="I124" s="417" t="s">
        <v>768</v>
      </c>
      <c r="J124" s="141">
        <v>0</v>
      </c>
      <c r="K124" s="141">
        <v>0</v>
      </c>
      <c r="L124" s="141">
        <v>0</v>
      </c>
      <c r="M124" s="141">
        <v>0</v>
      </c>
      <c r="O124" s="417"/>
      <c r="P124" s="273">
        <v>0</v>
      </c>
      <c r="Q124" s="273">
        <v>0</v>
      </c>
      <c r="R124" s="273">
        <v>0</v>
      </c>
      <c r="S124" s="141">
        <v>0</v>
      </c>
      <c r="U124" s="417" t="s">
        <v>768</v>
      </c>
      <c r="V124" s="141">
        <v>0</v>
      </c>
      <c r="W124" s="141">
        <v>0</v>
      </c>
      <c r="X124" s="141">
        <v>0</v>
      </c>
      <c r="Y124" s="145">
        <v>0</v>
      </c>
      <c r="Z124" s="148"/>
      <c r="AA124" s="176">
        <v>0</v>
      </c>
      <c r="AB124" s="417">
        <v>0</v>
      </c>
      <c r="AC124" s="176">
        <v>0</v>
      </c>
      <c r="AD124" s="176">
        <v>0</v>
      </c>
      <c r="AE124" s="176">
        <v>0</v>
      </c>
      <c r="AF124" s="176">
        <v>0</v>
      </c>
      <c r="AG124" s="176">
        <v>0</v>
      </c>
      <c r="AI124" s="417" t="s">
        <v>768</v>
      </c>
      <c r="AJ124" s="176">
        <v>0</v>
      </c>
      <c r="AK124" s="176">
        <v>0</v>
      </c>
      <c r="AL124" s="176">
        <v>0</v>
      </c>
      <c r="AM124" s="176">
        <v>0</v>
      </c>
      <c r="AO124" s="417"/>
      <c r="AP124" s="176">
        <v>0</v>
      </c>
      <c r="AQ124" s="176">
        <v>0</v>
      </c>
      <c r="AR124" s="176">
        <v>0</v>
      </c>
      <c r="AS124" s="176">
        <v>0</v>
      </c>
      <c r="AU124" s="417" t="s">
        <v>768</v>
      </c>
      <c r="AV124" s="176">
        <v>0</v>
      </c>
      <c r="AW124" s="176">
        <v>0</v>
      </c>
      <c r="AX124" s="176">
        <v>0</v>
      </c>
      <c r="AY124" s="176">
        <v>0</v>
      </c>
    </row>
    <row r="125" spans="1:51" s="29" customFormat="1" ht="17.25" x14ac:dyDescent="0.25">
      <c r="A125"/>
      <c r="B125" s="140" t="s">
        <v>1123</v>
      </c>
      <c r="C125" s="417"/>
      <c r="D125" s="178">
        <v>0</v>
      </c>
      <c r="E125" s="178">
        <v>0</v>
      </c>
      <c r="F125" s="178">
        <v>0</v>
      </c>
      <c r="G125" s="141">
        <v>0</v>
      </c>
      <c r="H125" s="30"/>
      <c r="I125" s="417" t="s">
        <v>768</v>
      </c>
      <c r="J125" s="141">
        <v>0</v>
      </c>
      <c r="K125" s="141">
        <v>0</v>
      </c>
      <c r="L125" s="141">
        <v>0</v>
      </c>
      <c r="M125" s="141">
        <v>0</v>
      </c>
      <c r="O125" s="417"/>
      <c r="P125" s="273">
        <v>0</v>
      </c>
      <c r="Q125" s="273">
        <v>0</v>
      </c>
      <c r="R125" s="273">
        <v>0</v>
      </c>
      <c r="S125" s="141">
        <v>0</v>
      </c>
      <c r="U125" s="417" t="s">
        <v>768</v>
      </c>
      <c r="V125" s="141">
        <v>0</v>
      </c>
      <c r="W125" s="141">
        <v>0</v>
      </c>
      <c r="X125" s="141">
        <v>0</v>
      </c>
      <c r="Y125" s="145">
        <v>0</v>
      </c>
      <c r="Z125" s="148"/>
      <c r="AA125" s="176">
        <v>0</v>
      </c>
      <c r="AB125" s="417">
        <v>0</v>
      </c>
      <c r="AC125" s="176">
        <v>0</v>
      </c>
      <c r="AD125" s="176">
        <v>0</v>
      </c>
      <c r="AE125" s="176">
        <v>0</v>
      </c>
      <c r="AF125" s="176">
        <v>0</v>
      </c>
      <c r="AG125" s="176">
        <v>0</v>
      </c>
      <c r="AI125" s="417" t="s">
        <v>768</v>
      </c>
      <c r="AJ125" s="176">
        <v>0</v>
      </c>
      <c r="AK125" s="176">
        <v>0</v>
      </c>
      <c r="AL125" s="176">
        <v>0</v>
      </c>
      <c r="AM125" s="176">
        <v>0</v>
      </c>
      <c r="AO125" s="417"/>
      <c r="AP125" s="176">
        <v>0</v>
      </c>
      <c r="AQ125" s="176">
        <v>0</v>
      </c>
      <c r="AR125" s="176">
        <v>0</v>
      </c>
      <c r="AS125" s="176">
        <v>0</v>
      </c>
      <c r="AU125" s="417" t="s">
        <v>768</v>
      </c>
      <c r="AV125" s="176">
        <v>0</v>
      </c>
      <c r="AW125" s="176">
        <v>0</v>
      </c>
      <c r="AX125" s="176">
        <v>0</v>
      </c>
      <c r="AY125" s="176">
        <v>0</v>
      </c>
    </row>
    <row r="126" spans="1:51" s="29" customFormat="1" ht="17.25" x14ac:dyDescent="0.25">
      <c r="A126"/>
      <c r="B126" s="140" t="s">
        <v>1124</v>
      </c>
      <c r="C126" s="417"/>
      <c r="D126" s="178">
        <v>0</v>
      </c>
      <c r="E126" s="178">
        <v>0</v>
      </c>
      <c r="F126" s="178">
        <v>0</v>
      </c>
      <c r="G126" s="141">
        <v>0</v>
      </c>
      <c r="H126" s="30"/>
      <c r="I126" s="417" t="s">
        <v>768</v>
      </c>
      <c r="J126" s="141">
        <v>0</v>
      </c>
      <c r="K126" s="141">
        <v>0</v>
      </c>
      <c r="L126" s="141">
        <v>0</v>
      </c>
      <c r="M126" s="141">
        <v>0</v>
      </c>
      <c r="O126" s="417"/>
      <c r="P126" s="273">
        <v>0</v>
      </c>
      <c r="Q126" s="273">
        <v>0</v>
      </c>
      <c r="R126" s="273">
        <v>0</v>
      </c>
      <c r="S126" s="141">
        <v>0</v>
      </c>
      <c r="U126" s="417" t="s">
        <v>768</v>
      </c>
      <c r="V126" s="141">
        <v>0</v>
      </c>
      <c r="W126" s="141">
        <v>0</v>
      </c>
      <c r="X126" s="141">
        <v>0</v>
      </c>
      <c r="Y126" s="145">
        <v>0</v>
      </c>
      <c r="Z126" s="148"/>
      <c r="AA126" s="176">
        <v>0</v>
      </c>
      <c r="AB126" s="417">
        <v>0</v>
      </c>
      <c r="AC126" s="176">
        <v>0</v>
      </c>
      <c r="AD126" s="176">
        <v>0</v>
      </c>
      <c r="AE126" s="176">
        <v>0</v>
      </c>
      <c r="AF126" s="176">
        <v>0</v>
      </c>
      <c r="AG126" s="176">
        <v>0</v>
      </c>
      <c r="AI126" s="417" t="s">
        <v>768</v>
      </c>
      <c r="AJ126" s="176">
        <v>0</v>
      </c>
      <c r="AK126" s="176">
        <v>0</v>
      </c>
      <c r="AL126" s="176">
        <v>0</v>
      </c>
      <c r="AM126" s="176">
        <v>0</v>
      </c>
      <c r="AO126" s="417"/>
      <c r="AP126" s="176">
        <v>0</v>
      </c>
      <c r="AQ126" s="176">
        <v>0</v>
      </c>
      <c r="AR126" s="176">
        <v>0</v>
      </c>
      <c r="AS126" s="176">
        <v>0</v>
      </c>
      <c r="AU126" s="417" t="s">
        <v>768</v>
      </c>
      <c r="AV126" s="176">
        <v>0</v>
      </c>
      <c r="AW126" s="176">
        <v>0</v>
      </c>
      <c r="AX126" s="176">
        <v>0</v>
      </c>
      <c r="AY126" s="176">
        <v>0</v>
      </c>
    </row>
    <row r="127" spans="1:51" s="29" customFormat="1" ht="17.25" x14ac:dyDescent="0.25">
      <c r="A127"/>
      <c r="B127" s="140" t="s">
        <v>1125</v>
      </c>
      <c r="C127" s="417"/>
      <c r="D127" s="178">
        <v>0</v>
      </c>
      <c r="E127" s="178">
        <v>0</v>
      </c>
      <c r="F127" s="178">
        <v>0</v>
      </c>
      <c r="G127" s="141">
        <v>0</v>
      </c>
      <c r="H127" s="30"/>
      <c r="I127" s="417" t="s">
        <v>768</v>
      </c>
      <c r="J127" s="141">
        <v>0</v>
      </c>
      <c r="K127" s="141">
        <v>0</v>
      </c>
      <c r="L127" s="141">
        <v>0</v>
      </c>
      <c r="M127" s="141">
        <v>0</v>
      </c>
      <c r="O127" s="417"/>
      <c r="P127" s="273">
        <v>0</v>
      </c>
      <c r="Q127" s="273">
        <v>0</v>
      </c>
      <c r="R127" s="273">
        <v>0</v>
      </c>
      <c r="S127" s="141">
        <v>0</v>
      </c>
      <c r="U127" s="417" t="s">
        <v>768</v>
      </c>
      <c r="V127" s="141">
        <v>0</v>
      </c>
      <c r="W127" s="141">
        <v>0</v>
      </c>
      <c r="X127" s="141">
        <v>0</v>
      </c>
      <c r="Y127" s="145">
        <v>0</v>
      </c>
      <c r="Z127" s="148"/>
      <c r="AA127" s="176">
        <v>0</v>
      </c>
      <c r="AB127" s="417">
        <v>0</v>
      </c>
      <c r="AC127" s="176">
        <v>0</v>
      </c>
      <c r="AD127" s="176">
        <v>0</v>
      </c>
      <c r="AE127" s="176">
        <v>0</v>
      </c>
      <c r="AF127" s="176">
        <v>0</v>
      </c>
      <c r="AG127" s="176">
        <v>0</v>
      </c>
      <c r="AI127" s="417" t="s">
        <v>768</v>
      </c>
      <c r="AJ127" s="176">
        <v>0</v>
      </c>
      <c r="AK127" s="176">
        <v>0</v>
      </c>
      <c r="AL127" s="176">
        <v>0</v>
      </c>
      <c r="AM127" s="176">
        <v>0</v>
      </c>
      <c r="AO127" s="417"/>
      <c r="AP127" s="176">
        <v>0</v>
      </c>
      <c r="AQ127" s="176">
        <v>0</v>
      </c>
      <c r="AR127" s="176">
        <v>0</v>
      </c>
      <c r="AS127" s="176">
        <v>0</v>
      </c>
      <c r="AU127" s="417" t="s">
        <v>768</v>
      </c>
      <c r="AV127" s="176">
        <v>0</v>
      </c>
      <c r="AW127" s="176">
        <v>0</v>
      </c>
      <c r="AX127" s="176">
        <v>0</v>
      </c>
      <c r="AY127" s="176">
        <v>0</v>
      </c>
    </row>
    <row r="128" spans="1:51" s="29" customFormat="1" ht="17.25" x14ac:dyDescent="0.25">
      <c r="A128"/>
      <c r="B128" s="140" t="s">
        <v>1126</v>
      </c>
      <c r="C128" s="417"/>
      <c r="D128" s="178">
        <v>0</v>
      </c>
      <c r="E128" s="178">
        <v>0</v>
      </c>
      <c r="F128" s="178">
        <v>0</v>
      </c>
      <c r="G128" s="141">
        <v>0</v>
      </c>
      <c r="H128" s="30"/>
      <c r="I128" s="417" t="s">
        <v>768</v>
      </c>
      <c r="J128" s="141">
        <v>0</v>
      </c>
      <c r="K128" s="141">
        <v>0</v>
      </c>
      <c r="L128" s="141">
        <v>0</v>
      </c>
      <c r="M128" s="141">
        <v>0</v>
      </c>
      <c r="O128" s="417"/>
      <c r="P128" s="273">
        <v>0</v>
      </c>
      <c r="Q128" s="273">
        <v>0</v>
      </c>
      <c r="R128" s="273">
        <v>0</v>
      </c>
      <c r="S128" s="141">
        <v>0</v>
      </c>
      <c r="U128" s="417" t="s">
        <v>768</v>
      </c>
      <c r="V128" s="141">
        <v>0</v>
      </c>
      <c r="W128" s="141">
        <v>0</v>
      </c>
      <c r="X128" s="141">
        <v>0</v>
      </c>
      <c r="Y128" s="145">
        <v>0</v>
      </c>
      <c r="Z128" s="148"/>
      <c r="AA128" s="176">
        <v>0</v>
      </c>
      <c r="AB128" s="417">
        <v>0</v>
      </c>
      <c r="AC128" s="176">
        <v>0</v>
      </c>
      <c r="AD128" s="176">
        <v>0</v>
      </c>
      <c r="AE128" s="176">
        <v>0</v>
      </c>
      <c r="AF128" s="176">
        <v>0</v>
      </c>
      <c r="AG128" s="176">
        <v>0</v>
      </c>
      <c r="AI128" s="417" t="s">
        <v>768</v>
      </c>
      <c r="AJ128" s="176">
        <v>0</v>
      </c>
      <c r="AK128" s="176">
        <v>0</v>
      </c>
      <c r="AL128" s="176">
        <v>0</v>
      </c>
      <c r="AM128" s="176">
        <v>0</v>
      </c>
      <c r="AO128" s="417"/>
      <c r="AP128" s="176">
        <v>0</v>
      </c>
      <c r="AQ128" s="176">
        <v>0</v>
      </c>
      <c r="AR128" s="176">
        <v>0</v>
      </c>
      <c r="AS128" s="176">
        <v>0</v>
      </c>
      <c r="AU128" s="417" t="s">
        <v>768</v>
      </c>
      <c r="AV128" s="176">
        <v>0</v>
      </c>
      <c r="AW128" s="176">
        <v>0</v>
      </c>
      <c r="AX128" s="176">
        <v>0</v>
      </c>
      <c r="AY128" s="176">
        <v>0</v>
      </c>
    </row>
    <row r="129" spans="2:49" s="31" customFormat="1" x14ac:dyDescent="0.25">
      <c r="D129" s="302"/>
      <c r="E129" s="302"/>
      <c r="J129" s="302"/>
      <c r="K129" s="302"/>
      <c r="L129" s="302"/>
      <c r="M129" s="302"/>
      <c r="P129" s="302"/>
      <c r="Q129" s="302"/>
      <c r="R129" s="302"/>
      <c r="S129" s="302"/>
      <c r="V129" s="302"/>
      <c r="W129" s="302"/>
      <c r="X129" s="302"/>
      <c r="Y129" s="302"/>
      <c r="Z129" s="306"/>
      <c r="AC129" s="302"/>
      <c r="AD129" s="302"/>
      <c r="AE129" s="302"/>
      <c r="AF129" s="302"/>
      <c r="AG129" s="302"/>
      <c r="AJ129" s="302"/>
      <c r="AK129" s="302"/>
      <c r="AL129" s="302"/>
      <c r="AM129" s="302"/>
      <c r="AP129" s="302"/>
      <c r="AQ129" s="302"/>
      <c r="AV129" s="302"/>
      <c r="AW129" s="302"/>
    </row>
    <row r="130" spans="2:49" ht="15.75" x14ac:dyDescent="0.25">
      <c r="B130" s="27" t="s">
        <v>1127</v>
      </c>
      <c r="C130" s="27"/>
      <c r="G130" s="276"/>
    </row>
    <row r="131" spans="2:49" ht="45" x14ac:dyDescent="0.25">
      <c r="B131" s="28" t="s">
        <v>22</v>
      </c>
      <c r="C131" s="408" t="s">
        <v>1146</v>
      </c>
      <c r="D131" s="439" t="s">
        <v>1147</v>
      </c>
      <c r="E131" s="439" t="s">
        <v>1148</v>
      </c>
      <c r="F131" s="439" t="s">
        <v>1149</v>
      </c>
      <c r="G131" s="440" t="s">
        <v>1150</v>
      </c>
      <c r="M131" s="409"/>
      <c r="R131" s="409"/>
      <c r="S131" s="409"/>
      <c r="V131" s="470"/>
      <c r="W131" s="470"/>
      <c r="X131" s="88"/>
      <c r="Y131" s="88"/>
    </row>
    <row r="132" spans="2:49" ht="17.25" x14ac:dyDescent="0.25">
      <c r="B132" s="140" t="s">
        <v>598</v>
      </c>
      <c r="C132" s="471"/>
      <c r="D132" s="190">
        <v>0</v>
      </c>
      <c r="E132" s="414">
        <v>0</v>
      </c>
      <c r="F132" s="183">
        <v>117.97</v>
      </c>
      <c r="G132" s="189">
        <v>0</v>
      </c>
      <c r="M132" s="409"/>
      <c r="V132" s="470"/>
      <c r="W132" s="470"/>
      <c r="X132" s="88"/>
      <c r="Y132" s="88"/>
    </row>
    <row r="133" spans="2:49" ht="17.25" x14ac:dyDescent="0.25">
      <c r="B133" s="140" t="s">
        <v>599</v>
      </c>
      <c r="C133" s="471"/>
      <c r="D133" s="190">
        <v>0</v>
      </c>
      <c r="E133" s="414">
        <v>0</v>
      </c>
      <c r="F133" s="183">
        <v>60.66</v>
      </c>
      <c r="G133" s="189">
        <v>0</v>
      </c>
      <c r="M133" s="409"/>
      <c r="V133" s="470"/>
      <c r="W133" s="470"/>
      <c r="X133" s="88"/>
      <c r="Y133" s="88"/>
    </row>
    <row r="134" spans="2:49" ht="17.25" x14ac:dyDescent="0.25">
      <c r="B134" s="140" t="s">
        <v>600</v>
      </c>
      <c r="C134" s="471"/>
      <c r="D134" s="190">
        <v>0</v>
      </c>
      <c r="E134" s="414">
        <v>0</v>
      </c>
      <c r="F134" s="183">
        <v>39.01</v>
      </c>
      <c r="G134" s="189">
        <v>0</v>
      </c>
      <c r="M134" s="409"/>
      <c r="V134" s="470"/>
      <c r="W134" s="470"/>
      <c r="X134" s="88"/>
      <c r="Y134" s="88"/>
    </row>
    <row r="135" spans="2:49" ht="17.25" x14ac:dyDescent="0.25">
      <c r="B135" s="140" t="s">
        <v>601</v>
      </c>
      <c r="C135" s="471"/>
      <c r="D135" s="190">
        <v>0</v>
      </c>
      <c r="E135" s="414">
        <v>0</v>
      </c>
      <c r="F135" s="183">
        <v>30.18</v>
      </c>
      <c r="G135" s="189">
        <v>0</v>
      </c>
      <c r="M135" s="409"/>
      <c r="X135" s="88"/>
      <c r="Y135" s="88"/>
    </row>
    <row r="136" spans="2:49" ht="17.25" x14ac:dyDescent="0.25">
      <c r="B136" s="140" t="s">
        <v>602</v>
      </c>
      <c r="C136" s="471"/>
      <c r="D136" s="190">
        <v>0</v>
      </c>
      <c r="E136" s="414">
        <v>0</v>
      </c>
      <c r="F136" s="183">
        <v>28.64</v>
      </c>
      <c r="G136" s="189">
        <v>0</v>
      </c>
    </row>
    <row r="137" spans="2:49" ht="17.25" x14ac:dyDescent="0.25">
      <c r="B137" s="140" t="s">
        <v>603</v>
      </c>
      <c r="C137" s="471"/>
      <c r="D137" s="190">
        <v>0</v>
      </c>
      <c r="E137" s="414">
        <v>0</v>
      </c>
      <c r="F137" s="178">
        <v>0</v>
      </c>
      <c r="G137" s="178">
        <v>0</v>
      </c>
    </row>
    <row r="138" spans="2:49" ht="17.25" x14ac:dyDescent="0.25">
      <c r="B138" s="140" t="s">
        <v>604</v>
      </c>
      <c r="C138" s="471"/>
      <c r="D138" s="190">
        <v>0</v>
      </c>
      <c r="E138" s="414">
        <v>0</v>
      </c>
      <c r="F138" s="178">
        <v>0</v>
      </c>
      <c r="G138" s="178">
        <v>0</v>
      </c>
    </row>
    <row r="139" spans="2:49" ht="17.25" x14ac:dyDescent="0.25">
      <c r="B139" s="140" t="s">
        <v>605</v>
      </c>
      <c r="C139" s="471"/>
      <c r="D139" s="190">
        <v>0</v>
      </c>
      <c r="E139" s="414">
        <v>0</v>
      </c>
      <c r="F139" s="178">
        <v>0</v>
      </c>
      <c r="G139" s="178">
        <v>0</v>
      </c>
    </row>
    <row r="140" spans="2:49" ht="17.25" x14ac:dyDescent="0.25">
      <c r="B140" s="140" t="s">
        <v>606</v>
      </c>
      <c r="C140" s="471"/>
      <c r="D140" s="178">
        <v>0</v>
      </c>
      <c r="E140" s="178">
        <v>0</v>
      </c>
      <c r="F140" s="178">
        <v>0</v>
      </c>
      <c r="G140" s="178">
        <v>0</v>
      </c>
    </row>
  </sheetData>
  <sheetProtection algorithmName="SHA-512" hashValue="3MehDxj/VcBZhzSRmyYA1gYrLS0z+og2YDUA28cdui+JGcVtk3dcgHnOu808ECjvYmx3Ju8PjS0xYsPHBpiVPA==" saltValue="iQlnT6kpam972PFbQDE8GA==" spinCount="100000" sheet="1" objects="1" scenarios="1"/>
  <mergeCells count="1">
    <mergeCell ref="B4:G4"/>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E5AC1-387A-485D-8018-01B96E6C43DB}">
  <dimension ref="A1:O1145"/>
  <sheetViews>
    <sheetView workbookViewId="0">
      <pane ySplit="2" topLeftCell="A3" activePane="bottomLeft" state="frozen"/>
      <selection activeCell="L3" sqref="L3"/>
      <selection pane="bottomLeft" activeCell="A3" sqref="A3"/>
    </sheetView>
  </sheetViews>
  <sheetFormatPr defaultRowHeight="15" x14ac:dyDescent="0.25"/>
  <cols>
    <col min="1" max="2" width="16.42578125" style="91" customWidth="1"/>
    <col min="3" max="3" width="1.85546875" style="91" customWidth="1"/>
    <col min="4" max="6" width="16.42578125" style="91" customWidth="1"/>
    <col min="7" max="7" width="1.85546875" style="91" customWidth="1"/>
    <col min="8" max="9" width="16.42578125" style="91" customWidth="1"/>
    <col min="10" max="10" width="1.85546875" style="91" customWidth="1"/>
    <col min="11" max="12" width="16.42578125" style="91" customWidth="1"/>
    <col min="13" max="13" width="1.85546875" style="91" customWidth="1"/>
    <col min="14" max="15" width="16.42578125" style="91" customWidth="1"/>
  </cols>
  <sheetData>
    <row r="1" spans="1:15" x14ac:dyDescent="0.25">
      <c r="A1" s="204" t="s">
        <v>771</v>
      </c>
      <c r="B1" s="205"/>
      <c r="D1" s="206" t="s">
        <v>457</v>
      </c>
      <c r="E1" s="207"/>
      <c r="F1" s="207"/>
      <c r="H1" s="202" t="s">
        <v>458</v>
      </c>
      <c r="I1" s="203"/>
      <c r="K1" s="208" t="s">
        <v>459</v>
      </c>
      <c r="L1" s="209"/>
      <c r="N1" s="397" t="s">
        <v>1016</v>
      </c>
      <c r="O1" s="398"/>
    </row>
    <row r="2" spans="1:15" s="56" customFormat="1" x14ac:dyDescent="0.25">
      <c r="A2" s="210" t="s">
        <v>48</v>
      </c>
      <c r="B2" s="210" t="s">
        <v>63</v>
      </c>
      <c r="C2" s="92"/>
      <c r="D2" s="211" t="s">
        <v>48</v>
      </c>
      <c r="E2" s="211" t="s">
        <v>63</v>
      </c>
      <c r="F2" s="136" t="s">
        <v>453</v>
      </c>
      <c r="G2" s="92"/>
      <c r="H2" s="129" t="s">
        <v>48</v>
      </c>
      <c r="I2" s="129" t="s">
        <v>63</v>
      </c>
      <c r="J2" s="92"/>
      <c r="K2" s="212" t="s">
        <v>48</v>
      </c>
      <c r="L2" s="212" t="s">
        <v>63</v>
      </c>
      <c r="M2" s="92"/>
      <c r="N2" s="399" t="s">
        <v>48</v>
      </c>
      <c r="O2" s="399" t="s">
        <v>63</v>
      </c>
    </row>
    <row r="3" spans="1:15" x14ac:dyDescent="0.25">
      <c r="A3" s="213">
        <v>14</v>
      </c>
      <c r="B3" s="213">
        <v>42</v>
      </c>
      <c r="D3" s="214">
        <v>8.625</v>
      </c>
      <c r="E3" s="214">
        <v>13</v>
      </c>
      <c r="F3" s="135">
        <v>30</v>
      </c>
      <c r="H3" s="130">
        <v>8</v>
      </c>
      <c r="I3" s="130">
        <v>12</v>
      </c>
      <c r="K3" s="215">
        <v>15</v>
      </c>
      <c r="L3" s="215">
        <v>12</v>
      </c>
      <c r="N3" s="400">
        <v>8</v>
      </c>
      <c r="O3" s="400">
        <v>18</v>
      </c>
    </row>
    <row r="4" spans="1:15" x14ac:dyDescent="0.25">
      <c r="A4" s="213">
        <f t="shared" ref="A4:A67" si="0">A3+0.0625</f>
        <v>14.0625</v>
      </c>
      <c r="B4" s="213">
        <f t="shared" ref="B4:B67" si="1">B3+0.0625</f>
        <v>42.0625</v>
      </c>
      <c r="D4" s="214">
        <f t="shared" ref="D4:D67" si="2">D3+0.0625</f>
        <v>8.6875</v>
      </c>
      <c r="E4" s="214">
        <f t="shared" ref="E4:E67" si="3">E3+0.0625</f>
        <v>13.0625</v>
      </c>
      <c r="F4" s="135">
        <f t="shared" ref="F4:F67" si="4">F3+0.0625</f>
        <v>30.0625</v>
      </c>
      <c r="H4" s="130">
        <f t="shared" ref="H4:H67" si="5">H3+0.0625</f>
        <v>8.0625</v>
      </c>
      <c r="I4" s="130">
        <f t="shared" ref="I4:I67" si="6">I3+0.0625</f>
        <v>12.0625</v>
      </c>
      <c r="K4" s="215">
        <f t="shared" ref="K4:K67" si="7">K3+0.0625</f>
        <v>15.0625</v>
      </c>
      <c r="L4" s="215">
        <f t="shared" ref="L4:L67" si="8">L3+0.0625</f>
        <v>12.0625</v>
      </c>
      <c r="N4" s="400">
        <f t="shared" ref="N4:O6" si="9">N3+0.0625</f>
        <v>8.0625</v>
      </c>
      <c r="O4" s="400">
        <f t="shared" si="9"/>
        <v>18.0625</v>
      </c>
    </row>
    <row r="5" spans="1:15" x14ac:dyDescent="0.25">
      <c r="A5" s="213">
        <f t="shared" si="0"/>
        <v>14.125</v>
      </c>
      <c r="B5" s="213">
        <f t="shared" si="1"/>
        <v>42.125</v>
      </c>
      <c r="D5" s="214">
        <f t="shared" si="2"/>
        <v>8.75</v>
      </c>
      <c r="E5" s="214">
        <f t="shared" si="3"/>
        <v>13.125</v>
      </c>
      <c r="F5" s="135">
        <f t="shared" si="4"/>
        <v>30.125</v>
      </c>
      <c r="H5" s="130">
        <f t="shared" si="5"/>
        <v>8.125</v>
      </c>
      <c r="I5" s="130">
        <f t="shared" si="6"/>
        <v>12.125</v>
      </c>
      <c r="K5" s="215">
        <f t="shared" si="7"/>
        <v>15.125</v>
      </c>
      <c r="L5" s="215">
        <f t="shared" si="8"/>
        <v>12.125</v>
      </c>
      <c r="N5" s="400">
        <f t="shared" si="9"/>
        <v>8.125</v>
      </c>
      <c r="O5" s="400">
        <f t="shared" si="9"/>
        <v>18.125</v>
      </c>
    </row>
    <row r="6" spans="1:15" x14ac:dyDescent="0.25">
      <c r="A6" s="213">
        <f t="shared" si="0"/>
        <v>14.1875</v>
      </c>
      <c r="B6" s="213">
        <f t="shared" si="1"/>
        <v>42.1875</v>
      </c>
      <c r="D6" s="214">
        <f t="shared" si="2"/>
        <v>8.8125</v>
      </c>
      <c r="E6" s="214">
        <f t="shared" si="3"/>
        <v>13.1875</v>
      </c>
      <c r="F6" s="135">
        <f t="shared" si="4"/>
        <v>30.1875</v>
      </c>
      <c r="H6" s="130">
        <f t="shared" si="5"/>
        <v>8.1875</v>
      </c>
      <c r="I6" s="130">
        <f t="shared" si="6"/>
        <v>12.1875</v>
      </c>
      <c r="K6" s="215">
        <f t="shared" si="7"/>
        <v>15.1875</v>
      </c>
      <c r="L6" s="215">
        <f t="shared" si="8"/>
        <v>12.1875</v>
      </c>
      <c r="N6" s="400">
        <f t="shared" si="9"/>
        <v>8.1875</v>
      </c>
      <c r="O6" s="400">
        <f t="shared" si="9"/>
        <v>18.1875</v>
      </c>
    </row>
    <row r="7" spans="1:15" x14ac:dyDescent="0.25">
      <c r="A7" s="213">
        <f t="shared" si="0"/>
        <v>14.25</v>
      </c>
      <c r="B7" s="213">
        <f t="shared" si="1"/>
        <v>42.25</v>
      </c>
      <c r="D7" s="214">
        <f t="shared" si="2"/>
        <v>8.875</v>
      </c>
      <c r="E7" s="214">
        <f t="shared" si="3"/>
        <v>13.25</v>
      </c>
      <c r="F7" s="135">
        <f t="shared" si="4"/>
        <v>30.25</v>
      </c>
      <c r="H7" s="130">
        <f t="shared" si="5"/>
        <v>8.25</v>
      </c>
      <c r="I7" s="130">
        <f t="shared" si="6"/>
        <v>12.25</v>
      </c>
      <c r="K7" s="215">
        <f t="shared" si="7"/>
        <v>15.25</v>
      </c>
      <c r="L7" s="215">
        <f t="shared" si="8"/>
        <v>12.25</v>
      </c>
      <c r="N7" s="400">
        <f t="shared" ref="N7:O7" si="10">N6+0.0625</f>
        <v>8.25</v>
      </c>
      <c r="O7" s="400">
        <f t="shared" si="10"/>
        <v>18.25</v>
      </c>
    </row>
    <row r="8" spans="1:15" x14ac:dyDescent="0.25">
      <c r="A8" s="213">
        <f t="shared" si="0"/>
        <v>14.3125</v>
      </c>
      <c r="B8" s="213">
        <f t="shared" si="1"/>
        <v>42.3125</v>
      </c>
      <c r="D8" s="214">
        <f t="shared" si="2"/>
        <v>8.9375</v>
      </c>
      <c r="E8" s="214">
        <f t="shared" si="3"/>
        <v>13.3125</v>
      </c>
      <c r="F8" s="135">
        <f t="shared" si="4"/>
        <v>30.3125</v>
      </c>
      <c r="H8" s="130">
        <f t="shared" si="5"/>
        <v>8.3125</v>
      </c>
      <c r="I8" s="130">
        <f t="shared" si="6"/>
        <v>12.3125</v>
      </c>
      <c r="K8" s="215">
        <f t="shared" si="7"/>
        <v>15.3125</v>
      </c>
      <c r="L8" s="215">
        <f t="shared" si="8"/>
        <v>12.3125</v>
      </c>
      <c r="N8" s="400">
        <f t="shared" ref="N8:O8" si="11">N7+0.0625</f>
        <v>8.3125</v>
      </c>
      <c r="O8" s="400">
        <f t="shared" si="11"/>
        <v>18.3125</v>
      </c>
    </row>
    <row r="9" spans="1:15" x14ac:dyDescent="0.25">
      <c r="A9" s="213">
        <f t="shared" si="0"/>
        <v>14.375</v>
      </c>
      <c r="B9" s="213">
        <f t="shared" si="1"/>
        <v>42.375</v>
      </c>
      <c r="D9" s="214">
        <f t="shared" si="2"/>
        <v>9</v>
      </c>
      <c r="E9" s="214">
        <f t="shared" si="3"/>
        <v>13.375</v>
      </c>
      <c r="F9" s="135">
        <f t="shared" si="4"/>
        <v>30.375</v>
      </c>
      <c r="H9" s="130">
        <f t="shared" si="5"/>
        <v>8.375</v>
      </c>
      <c r="I9" s="130">
        <f t="shared" si="6"/>
        <v>12.375</v>
      </c>
      <c r="K9" s="215">
        <f t="shared" si="7"/>
        <v>15.375</v>
      </c>
      <c r="L9" s="215">
        <f t="shared" si="8"/>
        <v>12.375</v>
      </c>
      <c r="N9" s="400">
        <f t="shared" ref="N9:O9" si="12">N8+0.0625</f>
        <v>8.375</v>
      </c>
      <c r="O9" s="400">
        <f t="shared" si="12"/>
        <v>18.375</v>
      </c>
    </row>
    <row r="10" spans="1:15" x14ac:dyDescent="0.25">
      <c r="A10" s="213">
        <f t="shared" si="0"/>
        <v>14.4375</v>
      </c>
      <c r="B10" s="213">
        <f t="shared" si="1"/>
        <v>42.4375</v>
      </c>
      <c r="D10" s="214">
        <f t="shared" si="2"/>
        <v>9.0625</v>
      </c>
      <c r="E10" s="214">
        <f t="shared" si="3"/>
        <v>13.4375</v>
      </c>
      <c r="F10" s="135">
        <f t="shared" si="4"/>
        <v>30.4375</v>
      </c>
      <c r="H10" s="130">
        <f t="shared" si="5"/>
        <v>8.4375</v>
      </c>
      <c r="I10" s="130">
        <f t="shared" si="6"/>
        <v>12.4375</v>
      </c>
      <c r="K10" s="215">
        <f t="shared" si="7"/>
        <v>15.4375</v>
      </c>
      <c r="L10" s="215">
        <f t="shared" si="8"/>
        <v>12.4375</v>
      </c>
      <c r="N10" s="400">
        <f t="shared" ref="N10:O10" si="13">N9+0.0625</f>
        <v>8.4375</v>
      </c>
      <c r="O10" s="400">
        <f t="shared" si="13"/>
        <v>18.4375</v>
      </c>
    </row>
    <row r="11" spans="1:15" x14ac:dyDescent="0.25">
      <c r="A11" s="213">
        <f t="shared" si="0"/>
        <v>14.5</v>
      </c>
      <c r="B11" s="213">
        <f t="shared" si="1"/>
        <v>42.5</v>
      </c>
      <c r="D11" s="214">
        <f t="shared" si="2"/>
        <v>9.125</v>
      </c>
      <c r="E11" s="214">
        <f t="shared" si="3"/>
        <v>13.5</v>
      </c>
      <c r="F11" s="135">
        <f t="shared" si="4"/>
        <v>30.5</v>
      </c>
      <c r="H11" s="130">
        <f t="shared" si="5"/>
        <v>8.5</v>
      </c>
      <c r="I11" s="130">
        <f t="shared" si="6"/>
        <v>12.5</v>
      </c>
      <c r="K11" s="215">
        <f t="shared" si="7"/>
        <v>15.5</v>
      </c>
      <c r="L11" s="215">
        <f t="shared" si="8"/>
        <v>12.5</v>
      </c>
      <c r="N11" s="400">
        <f t="shared" ref="N11:O11" si="14">N10+0.0625</f>
        <v>8.5</v>
      </c>
      <c r="O11" s="400">
        <f t="shared" si="14"/>
        <v>18.5</v>
      </c>
    </row>
    <row r="12" spans="1:15" x14ac:dyDescent="0.25">
      <c r="A12" s="213">
        <f t="shared" si="0"/>
        <v>14.5625</v>
      </c>
      <c r="B12" s="213">
        <f t="shared" si="1"/>
        <v>42.5625</v>
      </c>
      <c r="D12" s="214">
        <f t="shared" si="2"/>
        <v>9.1875</v>
      </c>
      <c r="E12" s="214">
        <f t="shared" si="3"/>
        <v>13.5625</v>
      </c>
      <c r="F12" s="135">
        <f t="shared" si="4"/>
        <v>30.5625</v>
      </c>
      <c r="H12" s="130">
        <f t="shared" si="5"/>
        <v>8.5625</v>
      </c>
      <c r="I12" s="130">
        <f t="shared" si="6"/>
        <v>12.5625</v>
      </c>
      <c r="K12" s="215">
        <f t="shared" si="7"/>
        <v>15.5625</v>
      </c>
      <c r="L12" s="215">
        <f t="shared" si="8"/>
        <v>12.5625</v>
      </c>
      <c r="N12" s="400">
        <f t="shared" ref="N12:O12" si="15">N11+0.0625</f>
        <v>8.5625</v>
      </c>
      <c r="O12" s="400">
        <f t="shared" si="15"/>
        <v>18.5625</v>
      </c>
    </row>
    <row r="13" spans="1:15" x14ac:dyDescent="0.25">
      <c r="A13" s="213">
        <f t="shared" si="0"/>
        <v>14.625</v>
      </c>
      <c r="B13" s="213">
        <f t="shared" si="1"/>
        <v>42.625</v>
      </c>
      <c r="D13" s="214">
        <f t="shared" si="2"/>
        <v>9.25</v>
      </c>
      <c r="E13" s="214">
        <f t="shared" si="3"/>
        <v>13.625</v>
      </c>
      <c r="F13" s="135">
        <f t="shared" si="4"/>
        <v>30.625</v>
      </c>
      <c r="H13" s="130">
        <f t="shared" si="5"/>
        <v>8.625</v>
      </c>
      <c r="I13" s="130">
        <f t="shared" si="6"/>
        <v>12.625</v>
      </c>
      <c r="K13" s="215">
        <f t="shared" si="7"/>
        <v>15.625</v>
      </c>
      <c r="L13" s="215">
        <f t="shared" si="8"/>
        <v>12.625</v>
      </c>
      <c r="N13" s="400">
        <f t="shared" ref="N13:O13" si="16">N12+0.0625</f>
        <v>8.625</v>
      </c>
      <c r="O13" s="400">
        <f t="shared" si="16"/>
        <v>18.625</v>
      </c>
    </row>
    <row r="14" spans="1:15" x14ac:dyDescent="0.25">
      <c r="A14" s="213">
        <f t="shared" si="0"/>
        <v>14.6875</v>
      </c>
      <c r="B14" s="213">
        <f t="shared" si="1"/>
        <v>42.6875</v>
      </c>
      <c r="D14" s="214">
        <f t="shared" si="2"/>
        <v>9.3125</v>
      </c>
      <c r="E14" s="214">
        <f t="shared" si="3"/>
        <v>13.6875</v>
      </c>
      <c r="F14" s="135">
        <f t="shared" si="4"/>
        <v>30.6875</v>
      </c>
      <c r="H14" s="130">
        <f t="shared" si="5"/>
        <v>8.6875</v>
      </c>
      <c r="I14" s="130">
        <f t="shared" si="6"/>
        <v>12.6875</v>
      </c>
      <c r="K14" s="215">
        <f t="shared" si="7"/>
        <v>15.6875</v>
      </c>
      <c r="L14" s="215">
        <f t="shared" si="8"/>
        <v>12.6875</v>
      </c>
      <c r="N14" s="400">
        <f t="shared" ref="N14:O14" si="17">N13+0.0625</f>
        <v>8.6875</v>
      </c>
      <c r="O14" s="400">
        <f t="shared" si="17"/>
        <v>18.6875</v>
      </c>
    </row>
    <row r="15" spans="1:15" x14ac:dyDescent="0.25">
      <c r="A15" s="213">
        <f t="shared" si="0"/>
        <v>14.75</v>
      </c>
      <c r="B15" s="213">
        <f t="shared" si="1"/>
        <v>42.75</v>
      </c>
      <c r="D15" s="214">
        <f t="shared" si="2"/>
        <v>9.375</v>
      </c>
      <c r="E15" s="214">
        <f t="shared" si="3"/>
        <v>13.75</v>
      </c>
      <c r="F15" s="135">
        <f t="shared" si="4"/>
        <v>30.75</v>
      </c>
      <c r="H15" s="130">
        <f t="shared" si="5"/>
        <v>8.75</v>
      </c>
      <c r="I15" s="130">
        <f t="shared" si="6"/>
        <v>12.75</v>
      </c>
      <c r="K15" s="215">
        <f t="shared" si="7"/>
        <v>15.75</v>
      </c>
      <c r="L15" s="215">
        <f t="shared" si="8"/>
        <v>12.75</v>
      </c>
      <c r="N15" s="400">
        <f t="shared" ref="N15:O15" si="18">N14+0.0625</f>
        <v>8.75</v>
      </c>
      <c r="O15" s="400">
        <f t="shared" si="18"/>
        <v>18.75</v>
      </c>
    </row>
    <row r="16" spans="1:15" x14ac:dyDescent="0.25">
      <c r="A16" s="213">
        <f t="shared" si="0"/>
        <v>14.8125</v>
      </c>
      <c r="B16" s="213">
        <f t="shared" si="1"/>
        <v>42.8125</v>
      </c>
      <c r="D16" s="214">
        <f t="shared" si="2"/>
        <v>9.4375</v>
      </c>
      <c r="E16" s="214">
        <f t="shared" si="3"/>
        <v>13.8125</v>
      </c>
      <c r="F16" s="135">
        <f t="shared" si="4"/>
        <v>30.8125</v>
      </c>
      <c r="H16" s="130">
        <f t="shared" si="5"/>
        <v>8.8125</v>
      </c>
      <c r="I16" s="130">
        <f t="shared" si="6"/>
        <v>12.8125</v>
      </c>
      <c r="K16" s="215">
        <f t="shared" si="7"/>
        <v>15.8125</v>
      </c>
      <c r="L16" s="215">
        <f t="shared" si="8"/>
        <v>12.8125</v>
      </c>
      <c r="N16" s="400">
        <f t="shared" ref="N16:O16" si="19">N15+0.0625</f>
        <v>8.8125</v>
      </c>
      <c r="O16" s="400">
        <f t="shared" si="19"/>
        <v>18.8125</v>
      </c>
    </row>
    <row r="17" spans="1:15" x14ac:dyDescent="0.25">
      <c r="A17" s="213">
        <f t="shared" si="0"/>
        <v>14.875</v>
      </c>
      <c r="B17" s="213">
        <f t="shared" si="1"/>
        <v>42.875</v>
      </c>
      <c r="D17" s="214">
        <f t="shared" si="2"/>
        <v>9.5</v>
      </c>
      <c r="E17" s="214">
        <f t="shared" si="3"/>
        <v>13.875</v>
      </c>
      <c r="F17" s="135">
        <f t="shared" si="4"/>
        <v>30.875</v>
      </c>
      <c r="H17" s="130">
        <f t="shared" si="5"/>
        <v>8.875</v>
      </c>
      <c r="I17" s="130">
        <f t="shared" si="6"/>
        <v>12.875</v>
      </c>
      <c r="K17" s="215">
        <f t="shared" si="7"/>
        <v>15.875</v>
      </c>
      <c r="L17" s="215">
        <f t="shared" si="8"/>
        <v>12.875</v>
      </c>
      <c r="N17" s="400">
        <f t="shared" ref="N17:O17" si="20">N16+0.0625</f>
        <v>8.875</v>
      </c>
      <c r="O17" s="400">
        <f t="shared" si="20"/>
        <v>18.875</v>
      </c>
    </row>
    <row r="18" spans="1:15" x14ac:dyDescent="0.25">
      <c r="A18" s="213">
        <f t="shared" si="0"/>
        <v>14.9375</v>
      </c>
      <c r="B18" s="213">
        <f t="shared" si="1"/>
        <v>42.9375</v>
      </c>
      <c r="D18" s="214">
        <f t="shared" si="2"/>
        <v>9.5625</v>
      </c>
      <c r="E18" s="214">
        <f t="shared" si="3"/>
        <v>13.9375</v>
      </c>
      <c r="F18" s="135">
        <f t="shared" si="4"/>
        <v>30.9375</v>
      </c>
      <c r="H18" s="130">
        <f t="shared" si="5"/>
        <v>8.9375</v>
      </c>
      <c r="I18" s="130">
        <f t="shared" si="6"/>
        <v>12.9375</v>
      </c>
      <c r="K18" s="215">
        <f t="shared" si="7"/>
        <v>15.9375</v>
      </c>
      <c r="L18" s="215">
        <f t="shared" si="8"/>
        <v>12.9375</v>
      </c>
      <c r="N18" s="400">
        <f t="shared" ref="N18:O18" si="21">N17+0.0625</f>
        <v>8.9375</v>
      </c>
      <c r="O18" s="400">
        <f t="shared" si="21"/>
        <v>18.9375</v>
      </c>
    </row>
    <row r="19" spans="1:15" x14ac:dyDescent="0.25">
      <c r="A19" s="213">
        <f t="shared" si="0"/>
        <v>15</v>
      </c>
      <c r="B19" s="213">
        <f t="shared" si="1"/>
        <v>43</v>
      </c>
      <c r="D19" s="214">
        <f t="shared" si="2"/>
        <v>9.625</v>
      </c>
      <c r="E19" s="214">
        <f t="shared" si="3"/>
        <v>14</v>
      </c>
      <c r="F19" s="135">
        <f t="shared" si="4"/>
        <v>31</v>
      </c>
      <c r="H19" s="130">
        <f t="shared" si="5"/>
        <v>9</v>
      </c>
      <c r="I19" s="130">
        <f t="shared" si="6"/>
        <v>13</v>
      </c>
      <c r="K19" s="215">
        <f t="shared" si="7"/>
        <v>16</v>
      </c>
      <c r="L19" s="215">
        <f t="shared" si="8"/>
        <v>13</v>
      </c>
      <c r="N19" s="400">
        <f t="shared" ref="N19:O19" si="22">N18+0.0625</f>
        <v>9</v>
      </c>
      <c r="O19" s="400">
        <f t="shared" si="22"/>
        <v>19</v>
      </c>
    </row>
    <row r="20" spans="1:15" x14ac:dyDescent="0.25">
      <c r="A20" s="213">
        <f t="shared" si="0"/>
        <v>15.0625</v>
      </c>
      <c r="B20" s="213">
        <f t="shared" si="1"/>
        <v>43.0625</v>
      </c>
      <c r="D20" s="214">
        <f t="shared" si="2"/>
        <v>9.6875</v>
      </c>
      <c r="E20" s="214">
        <f t="shared" si="3"/>
        <v>14.0625</v>
      </c>
      <c r="F20" s="135">
        <f t="shared" si="4"/>
        <v>31.0625</v>
      </c>
      <c r="H20" s="130">
        <f t="shared" si="5"/>
        <v>9.0625</v>
      </c>
      <c r="I20" s="130">
        <f t="shared" si="6"/>
        <v>13.0625</v>
      </c>
      <c r="K20" s="215">
        <f t="shared" si="7"/>
        <v>16.0625</v>
      </c>
      <c r="L20" s="215">
        <f t="shared" si="8"/>
        <v>13.0625</v>
      </c>
      <c r="N20" s="400">
        <f t="shared" ref="N20:O20" si="23">N19+0.0625</f>
        <v>9.0625</v>
      </c>
      <c r="O20" s="400">
        <f t="shared" si="23"/>
        <v>19.0625</v>
      </c>
    </row>
    <row r="21" spans="1:15" x14ac:dyDescent="0.25">
      <c r="A21" s="213">
        <f t="shared" si="0"/>
        <v>15.125</v>
      </c>
      <c r="B21" s="213">
        <f t="shared" si="1"/>
        <v>43.125</v>
      </c>
      <c r="D21" s="214">
        <f t="shared" si="2"/>
        <v>9.75</v>
      </c>
      <c r="E21" s="214">
        <f t="shared" si="3"/>
        <v>14.125</v>
      </c>
      <c r="F21" s="135">
        <f t="shared" si="4"/>
        <v>31.125</v>
      </c>
      <c r="H21" s="130">
        <f t="shared" si="5"/>
        <v>9.125</v>
      </c>
      <c r="I21" s="130">
        <f t="shared" si="6"/>
        <v>13.125</v>
      </c>
      <c r="K21" s="215">
        <f t="shared" si="7"/>
        <v>16.125</v>
      </c>
      <c r="L21" s="215">
        <f t="shared" si="8"/>
        <v>13.125</v>
      </c>
      <c r="N21" s="400">
        <f t="shared" ref="N21:O21" si="24">N20+0.0625</f>
        <v>9.125</v>
      </c>
      <c r="O21" s="400">
        <f t="shared" si="24"/>
        <v>19.125</v>
      </c>
    </row>
    <row r="22" spans="1:15" x14ac:dyDescent="0.25">
      <c r="A22" s="213">
        <f t="shared" si="0"/>
        <v>15.1875</v>
      </c>
      <c r="B22" s="213">
        <f t="shared" si="1"/>
        <v>43.1875</v>
      </c>
      <c r="D22" s="214">
        <f t="shared" si="2"/>
        <v>9.8125</v>
      </c>
      <c r="E22" s="214">
        <f t="shared" si="3"/>
        <v>14.1875</v>
      </c>
      <c r="F22" s="135">
        <f t="shared" si="4"/>
        <v>31.1875</v>
      </c>
      <c r="H22" s="130">
        <f t="shared" si="5"/>
        <v>9.1875</v>
      </c>
      <c r="I22" s="130">
        <f t="shared" si="6"/>
        <v>13.1875</v>
      </c>
      <c r="K22" s="215">
        <f t="shared" si="7"/>
        <v>16.1875</v>
      </c>
      <c r="L22" s="215">
        <f t="shared" si="8"/>
        <v>13.1875</v>
      </c>
      <c r="N22" s="400">
        <f t="shared" ref="N22:O22" si="25">N21+0.0625</f>
        <v>9.1875</v>
      </c>
      <c r="O22" s="400">
        <f t="shared" si="25"/>
        <v>19.1875</v>
      </c>
    </row>
    <row r="23" spans="1:15" x14ac:dyDescent="0.25">
      <c r="A23" s="213">
        <f t="shared" si="0"/>
        <v>15.25</v>
      </c>
      <c r="B23" s="213">
        <f t="shared" si="1"/>
        <v>43.25</v>
      </c>
      <c r="D23" s="214">
        <f t="shared" si="2"/>
        <v>9.875</v>
      </c>
      <c r="E23" s="214">
        <f t="shared" si="3"/>
        <v>14.25</v>
      </c>
      <c r="F23" s="135">
        <f t="shared" si="4"/>
        <v>31.25</v>
      </c>
      <c r="H23" s="130">
        <f t="shared" si="5"/>
        <v>9.25</v>
      </c>
      <c r="I23" s="130">
        <f t="shared" si="6"/>
        <v>13.25</v>
      </c>
      <c r="K23" s="215">
        <f t="shared" si="7"/>
        <v>16.25</v>
      </c>
      <c r="L23" s="215">
        <f t="shared" si="8"/>
        <v>13.25</v>
      </c>
      <c r="N23" s="400">
        <f t="shared" ref="N23:O23" si="26">N22+0.0625</f>
        <v>9.25</v>
      </c>
      <c r="O23" s="400">
        <f t="shared" si="26"/>
        <v>19.25</v>
      </c>
    </row>
    <row r="24" spans="1:15" x14ac:dyDescent="0.25">
      <c r="A24" s="213">
        <f t="shared" si="0"/>
        <v>15.3125</v>
      </c>
      <c r="B24" s="213">
        <f t="shared" si="1"/>
        <v>43.3125</v>
      </c>
      <c r="D24" s="214">
        <f t="shared" si="2"/>
        <v>9.9375</v>
      </c>
      <c r="E24" s="214">
        <f t="shared" si="3"/>
        <v>14.3125</v>
      </c>
      <c r="F24" s="135">
        <f t="shared" si="4"/>
        <v>31.3125</v>
      </c>
      <c r="H24" s="130">
        <f t="shared" si="5"/>
        <v>9.3125</v>
      </c>
      <c r="I24" s="130">
        <f t="shared" si="6"/>
        <v>13.3125</v>
      </c>
      <c r="K24" s="215">
        <f t="shared" si="7"/>
        <v>16.3125</v>
      </c>
      <c r="L24" s="215">
        <f t="shared" si="8"/>
        <v>13.3125</v>
      </c>
      <c r="N24" s="400">
        <f t="shared" ref="N24:O24" si="27">N23+0.0625</f>
        <v>9.3125</v>
      </c>
      <c r="O24" s="400">
        <f t="shared" si="27"/>
        <v>19.3125</v>
      </c>
    </row>
    <row r="25" spans="1:15" x14ac:dyDescent="0.25">
      <c r="A25" s="213">
        <f t="shared" si="0"/>
        <v>15.375</v>
      </c>
      <c r="B25" s="213">
        <f t="shared" si="1"/>
        <v>43.375</v>
      </c>
      <c r="D25" s="214">
        <f t="shared" si="2"/>
        <v>10</v>
      </c>
      <c r="E25" s="214">
        <f t="shared" si="3"/>
        <v>14.375</v>
      </c>
      <c r="F25" s="135">
        <f t="shared" si="4"/>
        <v>31.375</v>
      </c>
      <c r="H25" s="130">
        <f t="shared" si="5"/>
        <v>9.375</v>
      </c>
      <c r="I25" s="130">
        <f t="shared" si="6"/>
        <v>13.375</v>
      </c>
      <c r="K25" s="215">
        <f t="shared" si="7"/>
        <v>16.375</v>
      </c>
      <c r="L25" s="215">
        <f t="shared" si="8"/>
        <v>13.375</v>
      </c>
      <c r="N25" s="400">
        <f t="shared" ref="N25:O25" si="28">N24+0.0625</f>
        <v>9.375</v>
      </c>
      <c r="O25" s="400">
        <f t="shared" si="28"/>
        <v>19.375</v>
      </c>
    </row>
    <row r="26" spans="1:15" x14ac:dyDescent="0.25">
      <c r="A26" s="213">
        <f t="shared" si="0"/>
        <v>15.4375</v>
      </c>
      <c r="B26" s="213">
        <f t="shared" si="1"/>
        <v>43.4375</v>
      </c>
      <c r="D26" s="214">
        <f t="shared" si="2"/>
        <v>10.0625</v>
      </c>
      <c r="E26" s="214">
        <f t="shared" si="3"/>
        <v>14.4375</v>
      </c>
      <c r="F26" s="135">
        <f t="shared" si="4"/>
        <v>31.4375</v>
      </c>
      <c r="H26" s="130">
        <f t="shared" si="5"/>
        <v>9.4375</v>
      </c>
      <c r="I26" s="130">
        <f t="shared" si="6"/>
        <v>13.4375</v>
      </c>
      <c r="K26" s="215">
        <f t="shared" si="7"/>
        <v>16.4375</v>
      </c>
      <c r="L26" s="215">
        <f t="shared" si="8"/>
        <v>13.4375</v>
      </c>
      <c r="N26" s="400">
        <f t="shared" ref="N26:O26" si="29">N25+0.0625</f>
        <v>9.4375</v>
      </c>
      <c r="O26" s="400">
        <f t="shared" si="29"/>
        <v>19.4375</v>
      </c>
    </row>
    <row r="27" spans="1:15" x14ac:dyDescent="0.25">
      <c r="A27" s="213">
        <f t="shared" si="0"/>
        <v>15.5</v>
      </c>
      <c r="B27" s="213">
        <f t="shared" si="1"/>
        <v>43.5</v>
      </c>
      <c r="D27" s="214">
        <f t="shared" si="2"/>
        <v>10.125</v>
      </c>
      <c r="E27" s="214">
        <f t="shared" si="3"/>
        <v>14.5</v>
      </c>
      <c r="F27" s="135">
        <f t="shared" si="4"/>
        <v>31.5</v>
      </c>
      <c r="H27" s="130">
        <f t="shared" si="5"/>
        <v>9.5</v>
      </c>
      <c r="I27" s="130">
        <f t="shared" si="6"/>
        <v>13.5</v>
      </c>
      <c r="K27" s="215">
        <f t="shared" si="7"/>
        <v>16.5</v>
      </c>
      <c r="L27" s="215">
        <f t="shared" si="8"/>
        <v>13.5</v>
      </c>
      <c r="N27" s="400">
        <f t="shared" ref="N27:O27" si="30">N26+0.0625</f>
        <v>9.5</v>
      </c>
      <c r="O27" s="400">
        <f t="shared" si="30"/>
        <v>19.5</v>
      </c>
    </row>
    <row r="28" spans="1:15" x14ac:dyDescent="0.25">
      <c r="A28" s="213">
        <f t="shared" si="0"/>
        <v>15.5625</v>
      </c>
      <c r="B28" s="213">
        <f t="shared" si="1"/>
        <v>43.5625</v>
      </c>
      <c r="D28" s="214">
        <f t="shared" si="2"/>
        <v>10.1875</v>
      </c>
      <c r="E28" s="214">
        <f t="shared" si="3"/>
        <v>14.5625</v>
      </c>
      <c r="F28" s="135">
        <f t="shared" si="4"/>
        <v>31.5625</v>
      </c>
      <c r="H28" s="130">
        <f t="shared" si="5"/>
        <v>9.5625</v>
      </c>
      <c r="I28" s="130">
        <f t="shared" si="6"/>
        <v>13.5625</v>
      </c>
      <c r="K28" s="215">
        <f t="shared" si="7"/>
        <v>16.5625</v>
      </c>
      <c r="L28" s="215">
        <f t="shared" si="8"/>
        <v>13.5625</v>
      </c>
      <c r="N28" s="400">
        <f t="shared" ref="N28:O28" si="31">N27+0.0625</f>
        <v>9.5625</v>
      </c>
      <c r="O28" s="400">
        <f t="shared" si="31"/>
        <v>19.5625</v>
      </c>
    </row>
    <row r="29" spans="1:15" x14ac:dyDescent="0.25">
      <c r="A29" s="213">
        <f t="shared" si="0"/>
        <v>15.625</v>
      </c>
      <c r="B29" s="213">
        <f t="shared" si="1"/>
        <v>43.625</v>
      </c>
      <c r="D29" s="214">
        <f t="shared" si="2"/>
        <v>10.25</v>
      </c>
      <c r="E29" s="214">
        <f t="shared" si="3"/>
        <v>14.625</v>
      </c>
      <c r="F29" s="135">
        <f t="shared" si="4"/>
        <v>31.625</v>
      </c>
      <c r="H29" s="130">
        <f t="shared" si="5"/>
        <v>9.625</v>
      </c>
      <c r="I29" s="130">
        <f t="shared" si="6"/>
        <v>13.625</v>
      </c>
      <c r="K29" s="215">
        <f t="shared" si="7"/>
        <v>16.625</v>
      </c>
      <c r="L29" s="215">
        <f t="shared" si="8"/>
        <v>13.625</v>
      </c>
      <c r="N29" s="400">
        <f t="shared" ref="N29:O29" si="32">N28+0.0625</f>
        <v>9.625</v>
      </c>
      <c r="O29" s="400">
        <f t="shared" si="32"/>
        <v>19.625</v>
      </c>
    </row>
    <row r="30" spans="1:15" x14ac:dyDescent="0.25">
      <c r="A30" s="213">
        <f t="shared" si="0"/>
        <v>15.6875</v>
      </c>
      <c r="B30" s="213">
        <f t="shared" si="1"/>
        <v>43.6875</v>
      </c>
      <c r="D30" s="214">
        <f t="shared" si="2"/>
        <v>10.3125</v>
      </c>
      <c r="E30" s="214">
        <f t="shared" si="3"/>
        <v>14.6875</v>
      </c>
      <c r="F30" s="135">
        <f t="shared" si="4"/>
        <v>31.6875</v>
      </c>
      <c r="H30" s="130">
        <f t="shared" si="5"/>
        <v>9.6875</v>
      </c>
      <c r="I30" s="130">
        <f t="shared" si="6"/>
        <v>13.6875</v>
      </c>
      <c r="K30" s="215">
        <f t="shared" si="7"/>
        <v>16.6875</v>
      </c>
      <c r="L30" s="215">
        <f t="shared" si="8"/>
        <v>13.6875</v>
      </c>
      <c r="N30" s="400">
        <f t="shared" ref="N30:O30" si="33">N29+0.0625</f>
        <v>9.6875</v>
      </c>
      <c r="O30" s="400">
        <f t="shared" si="33"/>
        <v>19.6875</v>
      </c>
    </row>
    <row r="31" spans="1:15" x14ac:dyDescent="0.25">
      <c r="A31" s="213">
        <f t="shared" si="0"/>
        <v>15.75</v>
      </c>
      <c r="B31" s="213">
        <f t="shared" si="1"/>
        <v>43.75</v>
      </c>
      <c r="D31" s="214">
        <f t="shared" si="2"/>
        <v>10.375</v>
      </c>
      <c r="E31" s="214">
        <f t="shared" si="3"/>
        <v>14.75</v>
      </c>
      <c r="F31" s="135">
        <f t="shared" si="4"/>
        <v>31.75</v>
      </c>
      <c r="H31" s="130">
        <f t="shared" si="5"/>
        <v>9.75</v>
      </c>
      <c r="I31" s="130">
        <f t="shared" si="6"/>
        <v>13.75</v>
      </c>
      <c r="K31" s="215">
        <f t="shared" si="7"/>
        <v>16.75</v>
      </c>
      <c r="L31" s="215">
        <f t="shared" si="8"/>
        <v>13.75</v>
      </c>
      <c r="N31" s="400">
        <f t="shared" ref="N31:O31" si="34">N30+0.0625</f>
        <v>9.75</v>
      </c>
      <c r="O31" s="400">
        <f t="shared" si="34"/>
        <v>19.75</v>
      </c>
    </row>
    <row r="32" spans="1:15" x14ac:dyDescent="0.25">
      <c r="A32" s="213">
        <f t="shared" si="0"/>
        <v>15.8125</v>
      </c>
      <c r="B32" s="213">
        <f t="shared" si="1"/>
        <v>43.8125</v>
      </c>
      <c r="D32" s="214">
        <f t="shared" si="2"/>
        <v>10.4375</v>
      </c>
      <c r="E32" s="214">
        <f t="shared" si="3"/>
        <v>14.8125</v>
      </c>
      <c r="F32" s="135">
        <f t="shared" si="4"/>
        <v>31.8125</v>
      </c>
      <c r="H32" s="130">
        <f t="shared" si="5"/>
        <v>9.8125</v>
      </c>
      <c r="I32" s="130">
        <f t="shared" si="6"/>
        <v>13.8125</v>
      </c>
      <c r="K32" s="215">
        <f t="shared" si="7"/>
        <v>16.8125</v>
      </c>
      <c r="L32" s="215">
        <f t="shared" si="8"/>
        <v>13.8125</v>
      </c>
      <c r="N32" s="400">
        <f t="shared" ref="N32:O32" si="35">N31+0.0625</f>
        <v>9.8125</v>
      </c>
      <c r="O32" s="400">
        <f t="shared" si="35"/>
        <v>19.8125</v>
      </c>
    </row>
    <row r="33" spans="1:15" x14ac:dyDescent="0.25">
      <c r="A33" s="213">
        <f t="shared" si="0"/>
        <v>15.875</v>
      </c>
      <c r="B33" s="213">
        <f t="shared" si="1"/>
        <v>43.875</v>
      </c>
      <c r="D33" s="214">
        <f t="shared" si="2"/>
        <v>10.5</v>
      </c>
      <c r="E33" s="214">
        <f t="shared" si="3"/>
        <v>14.875</v>
      </c>
      <c r="F33" s="135">
        <f t="shared" si="4"/>
        <v>31.875</v>
      </c>
      <c r="H33" s="130">
        <f t="shared" si="5"/>
        <v>9.875</v>
      </c>
      <c r="I33" s="130">
        <f t="shared" si="6"/>
        <v>13.875</v>
      </c>
      <c r="K33" s="215">
        <f t="shared" si="7"/>
        <v>16.875</v>
      </c>
      <c r="L33" s="215">
        <f t="shared" si="8"/>
        <v>13.875</v>
      </c>
      <c r="N33" s="400">
        <f t="shared" ref="N33:O33" si="36">N32+0.0625</f>
        <v>9.875</v>
      </c>
      <c r="O33" s="400">
        <f t="shared" si="36"/>
        <v>19.875</v>
      </c>
    </row>
    <row r="34" spans="1:15" x14ac:dyDescent="0.25">
      <c r="A34" s="213">
        <f t="shared" si="0"/>
        <v>15.9375</v>
      </c>
      <c r="B34" s="213">
        <f t="shared" si="1"/>
        <v>43.9375</v>
      </c>
      <c r="D34" s="214">
        <f t="shared" si="2"/>
        <v>10.5625</v>
      </c>
      <c r="E34" s="214">
        <f t="shared" si="3"/>
        <v>14.9375</v>
      </c>
      <c r="F34" s="135">
        <f t="shared" si="4"/>
        <v>31.9375</v>
      </c>
      <c r="H34" s="130">
        <f t="shared" si="5"/>
        <v>9.9375</v>
      </c>
      <c r="I34" s="130">
        <f t="shared" si="6"/>
        <v>13.9375</v>
      </c>
      <c r="K34" s="215">
        <f t="shared" si="7"/>
        <v>16.9375</v>
      </c>
      <c r="L34" s="215">
        <f t="shared" si="8"/>
        <v>13.9375</v>
      </c>
      <c r="N34" s="400">
        <f t="shared" ref="N34:O34" si="37">N33+0.0625</f>
        <v>9.9375</v>
      </c>
      <c r="O34" s="400">
        <f t="shared" si="37"/>
        <v>19.9375</v>
      </c>
    </row>
    <row r="35" spans="1:15" x14ac:dyDescent="0.25">
      <c r="A35" s="213">
        <f t="shared" si="0"/>
        <v>16</v>
      </c>
      <c r="B35" s="213">
        <f t="shared" si="1"/>
        <v>44</v>
      </c>
      <c r="D35" s="214">
        <f t="shared" si="2"/>
        <v>10.625</v>
      </c>
      <c r="E35" s="214">
        <f t="shared" si="3"/>
        <v>15</v>
      </c>
      <c r="F35" s="135">
        <f t="shared" si="4"/>
        <v>32</v>
      </c>
      <c r="H35" s="130">
        <f t="shared" si="5"/>
        <v>10</v>
      </c>
      <c r="I35" s="130">
        <f t="shared" si="6"/>
        <v>14</v>
      </c>
      <c r="K35" s="215">
        <f t="shared" si="7"/>
        <v>17</v>
      </c>
      <c r="L35" s="215">
        <f t="shared" si="8"/>
        <v>14</v>
      </c>
      <c r="N35" s="400">
        <f t="shared" ref="N35:O35" si="38">N34+0.0625</f>
        <v>10</v>
      </c>
      <c r="O35" s="400">
        <f t="shared" si="38"/>
        <v>20</v>
      </c>
    </row>
    <row r="36" spans="1:15" x14ac:dyDescent="0.25">
      <c r="A36" s="213">
        <f t="shared" si="0"/>
        <v>16.0625</v>
      </c>
      <c r="B36" s="213">
        <f t="shared" si="1"/>
        <v>44.0625</v>
      </c>
      <c r="D36" s="214">
        <f t="shared" si="2"/>
        <v>10.6875</v>
      </c>
      <c r="E36" s="214">
        <f t="shared" si="3"/>
        <v>15.0625</v>
      </c>
      <c r="F36" s="135">
        <f t="shared" si="4"/>
        <v>32.0625</v>
      </c>
      <c r="H36" s="130">
        <f t="shared" si="5"/>
        <v>10.0625</v>
      </c>
      <c r="I36" s="130">
        <f t="shared" si="6"/>
        <v>14.0625</v>
      </c>
      <c r="K36" s="215">
        <f t="shared" si="7"/>
        <v>17.0625</v>
      </c>
      <c r="L36" s="215">
        <f t="shared" si="8"/>
        <v>14.0625</v>
      </c>
      <c r="N36" s="400">
        <f t="shared" ref="N36:O36" si="39">N35+0.0625</f>
        <v>10.0625</v>
      </c>
      <c r="O36" s="400">
        <f t="shared" si="39"/>
        <v>20.0625</v>
      </c>
    </row>
    <row r="37" spans="1:15" x14ac:dyDescent="0.25">
      <c r="A37" s="213">
        <f t="shared" si="0"/>
        <v>16.125</v>
      </c>
      <c r="B37" s="213">
        <f t="shared" si="1"/>
        <v>44.125</v>
      </c>
      <c r="D37" s="214">
        <f t="shared" si="2"/>
        <v>10.75</v>
      </c>
      <c r="E37" s="214">
        <f t="shared" si="3"/>
        <v>15.125</v>
      </c>
      <c r="F37" s="135">
        <f t="shared" si="4"/>
        <v>32.125</v>
      </c>
      <c r="H37" s="130">
        <f t="shared" si="5"/>
        <v>10.125</v>
      </c>
      <c r="I37" s="130">
        <f t="shared" si="6"/>
        <v>14.125</v>
      </c>
      <c r="K37" s="215">
        <f t="shared" si="7"/>
        <v>17.125</v>
      </c>
      <c r="L37" s="215">
        <f t="shared" si="8"/>
        <v>14.125</v>
      </c>
      <c r="N37" s="400">
        <f t="shared" ref="N37:O37" si="40">N36+0.0625</f>
        <v>10.125</v>
      </c>
      <c r="O37" s="400">
        <f t="shared" si="40"/>
        <v>20.125</v>
      </c>
    </row>
    <row r="38" spans="1:15" x14ac:dyDescent="0.25">
      <c r="A38" s="213">
        <f t="shared" si="0"/>
        <v>16.1875</v>
      </c>
      <c r="B38" s="213">
        <f t="shared" si="1"/>
        <v>44.1875</v>
      </c>
      <c r="D38" s="214">
        <f t="shared" si="2"/>
        <v>10.8125</v>
      </c>
      <c r="E38" s="214">
        <f t="shared" si="3"/>
        <v>15.1875</v>
      </c>
      <c r="F38" s="135">
        <f t="shared" si="4"/>
        <v>32.1875</v>
      </c>
      <c r="H38" s="130">
        <f t="shared" si="5"/>
        <v>10.1875</v>
      </c>
      <c r="I38" s="130">
        <f t="shared" si="6"/>
        <v>14.1875</v>
      </c>
      <c r="K38" s="215">
        <f t="shared" si="7"/>
        <v>17.1875</v>
      </c>
      <c r="L38" s="215">
        <f t="shared" si="8"/>
        <v>14.1875</v>
      </c>
      <c r="N38" s="400">
        <f t="shared" ref="N38:O38" si="41">N37+0.0625</f>
        <v>10.1875</v>
      </c>
      <c r="O38" s="400">
        <f t="shared" si="41"/>
        <v>20.1875</v>
      </c>
    </row>
    <row r="39" spans="1:15" x14ac:dyDescent="0.25">
      <c r="A39" s="213">
        <f t="shared" si="0"/>
        <v>16.25</v>
      </c>
      <c r="B39" s="213">
        <f t="shared" si="1"/>
        <v>44.25</v>
      </c>
      <c r="D39" s="214">
        <f t="shared" si="2"/>
        <v>10.875</v>
      </c>
      <c r="E39" s="214">
        <f t="shared" si="3"/>
        <v>15.25</v>
      </c>
      <c r="F39" s="135">
        <f t="shared" si="4"/>
        <v>32.25</v>
      </c>
      <c r="H39" s="130">
        <f t="shared" si="5"/>
        <v>10.25</v>
      </c>
      <c r="I39" s="130">
        <f t="shared" si="6"/>
        <v>14.25</v>
      </c>
      <c r="K39" s="215">
        <f t="shared" si="7"/>
        <v>17.25</v>
      </c>
      <c r="L39" s="215">
        <f t="shared" si="8"/>
        <v>14.25</v>
      </c>
      <c r="N39" s="400">
        <f t="shared" ref="N39:O39" si="42">N38+0.0625</f>
        <v>10.25</v>
      </c>
      <c r="O39" s="400">
        <f t="shared" si="42"/>
        <v>20.25</v>
      </c>
    </row>
    <row r="40" spans="1:15" x14ac:dyDescent="0.25">
      <c r="A40" s="213">
        <f t="shared" si="0"/>
        <v>16.3125</v>
      </c>
      <c r="B40" s="213">
        <f t="shared" si="1"/>
        <v>44.3125</v>
      </c>
      <c r="D40" s="214">
        <f t="shared" si="2"/>
        <v>10.9375</v>
      </c>
      <c r="E40" s="214">
        <f t="shared" si="3"/>
        <v>15.3125</v>
      </c>
      <c r="F40" s="135">
        <f t="shared" si="4"/>
        <v>32.3125</v>
      </c>
      <c r="H40" s="130">
        <f t="shared" si="5"/>
        <v>10.3125</v>
      </c>
      <c r="I40" s="130">
        <f t="shared" si="6"/>
        <v>14.3125</v>
      </c>
      <c r="K40" s="215">
        <f t="shared" si="7"/>
        <v>17.3125</v>
      </c>
      <c r="L40" s="215">
        <f t="shared" si="8"/>
        <v>14.3125</v>
      </c>
      <c r="N40" s="400">
        <f t="shared" ref="N40:O40" si="43">N39+0.0625</f>
        <v>10.3125</v>
      </c>
      <c r="O40" s="400">
        <f t="shared" si="43"/>
        <v>20.3125</v>
      </c>
    </row>
    <row r="41" spans="1:15" x14ac:dyDescent="0.25">
      <c r="A41" s="213">
        <f t="shared" si="0"/>
        <v>16.375</v>
      </c>
      <c r="B41" s="213">
        <f t="shared" si="1"/>
        <v>44.375</v>
      </c>
      <c r="D41" s="214">
        <f t="shared" si="2"/>
        <v>11</v>
      </c>
      <c r="E41" s="214">
        <f t="shared" si="3"/>
        <v>15.375</v>
      </c>
      <c r="F41" s="135">
        <f t="shared" si="4"/>
        <v>32.375</v>
      </c>
      <c r="H41" s="130">
        <f t="shared" si="5"/>
        <v>10.375</v>
      </c>
      <c r="I41" s="130">
        <f t="shared" si="6"/>
        <v>14.375</v>
      </c>
      <c r="K41" s="215">
        <f t="shared" si="7"/>
        <v>17.375</v>
      </c>
      <c r="L41" s="215">
        <f t="shared" si="8"/>
        <v>14.375</v>
      </c>
      <c r="N41" s="400">
        <f t="shared" ref="N41:O41" si="44">N40+0.0625</f>
        <v>10.375</v>
      </c>
      <c r="O41" s="400">
        <f t="shared" si="44"/>
        <v>20.375</v>
      </c>
    </row>
    <row r="42" spans="1:15" x14ac:dyDescent="0.25">
      <c r="A42" s="213">
        <f t="shared" si="0"/>
        <v>16.4375</v>
      </c>
      <c r="B42" s="213">
        <f t="shared" si="1"/>
        <v>44.4375</v>
      </c>
      <c r="D42" s="214">
        <f t="shared" si="2"/>
        <v>11.0625</v>
      </c>
      <c r="E42" s="214">
        <f t="shared" si="3"/>
        <v>15.4375</v>
      </c>
      <c r="F42" s="135">
        <f t="shared" si="4"/>
        <v>32.4375</v>
      </c>
      <c r="H42" s="130">
        <f t="shared" si="5"/>
        <v>10.4375</v>
      </c>
      <c r="I42" s="130">
        <f t="shared" si="6"/>
        <v>14.4375</v>
      </c>
      <c r="K42" s="215">
        <f t="shared" si="7"/>
        <v>17.4375</v>
      </c>
      <c r="L42" s="215">
        <f t="shared" si="8"/>
        <v>14.4375</v>
      </c>
      <c r="N42" s="400">
        <f t="shared" ref="N42:O42" si="45">N41+0.0625</f>
        <v>10.4375</v>
      </c>
      <c r="O42" s="400">
        <f t="shared" si="45"/>
        <v>20.4375</v>
      </c>
    </row>
    <row r="43" spans="1:15" x14ac:dyDescent="0.25">
      <c r="A43" s="213">
        <f t="shared" si="0"/>
        <v>16.5</v>
      </c>
      <c r="B43" s="213">
        <f t="shared" si="1"/>
        <v>44.5</v>
      </c>
      <c r="D43" s="214">
        <f t="shared" si="2"/>
        <v>11.125</v>
      </c>
      <c r="E43" s="214">
        <f t="shared" si="3"/>
        <v>15.5</v>
      </c>
      <c r="F43" s="135">
        <f t="shared" si="4"/>
        <v>32.5</v>
      </c>
      <c r="H43" s="130">
        <f t="shared" si="5"/>
        <v>10.5</v>
      </c>
      <c r="I43" s="130">
        <f t="shared" si="6"/>
        <v>14.5</v>
      </c>
      <c r="K43" s="215">
        <f t="shared" si="7"/>
        <v>17.5</v>
      </c>
      <c r="L43" s="215">
        <f t="shared" si="8"/>
        <v>14.5</v>
      </c>
      <c r="N43" s="400">
        <f t="shared" ref="N43:O43" si="46">N42+0.0625</f>
        <v>10.5</v>
      </c>
      <c r="O43" s="400">
        <f t="shared" si="46"/>
        <v>20.5</v>
      </c>
    </row>
    <row r="44" spans="1:15" x14ac:dyDescent="0.25">
      <c r="A44" s="213">
        <f t="shared" si="0"/>
        <v>16.5625</v>
      </c>
      <c r="B44" s="213">
        <f t="shared" si="1"/>
        <v>44.5625</v>
      </c>
      <c r="D44" s="214">
        <f t="shared" si="2"/>
        <v>11.1875</v>
      </c>
      <c r="E44" s="214">
        <f t="shared" si="3"/>
        <v>15.5625</v>
      </c>
      <c r="F44" s="135">
        <f t="shared" si="4"/>
        <v>32.5625</v>
      </c>
      <c r="H44" s="130">
        <f t="shared" si="5"/>
        <v>10.5625</v>
      </c>
      <c r="I44" s="130">
        <f t="shared" si="6"/>
        <v>14.5625</v>
      </c>
      <c r="K44" s="215">
        <f t="shared" si="7"/>
        <v>17.5625</v>
      </c>
      <c r="L44" s="215">
        <f t="shared" si="8"/>
        <v>14.5625</v>
      </c>
      <c r="N44" s="400">
        <f t="shared" ref="N44:O44" si="47">N43+0.0625</f>
        <v>10.5625</v>
      </c>
      <c r="O44" s="400">
        <f t="shared" si="47"/>
        <v>20.5625</v>
      </c>
    </row>
    <row r="45" spans="1:15" x14ac:dyDescent="0.25">
      <c r="A45" s="213">
        <f t="shared" si="0"/>
        <v>16.625</v>
      </c>
      <c r="B45" s="213">
        <f t="shared" si="1"/>
        <v>44.625</v>
      </c>
      <c r="D45" s="214">
        <f t="shared" si="2"/>
        <v>11.25</v>
      </c>
      <c r="E45" s="214">
        <f t="shared" si="3"/>
        <v>15.625</v>
      </c>
      <c r="F45" s="135">
        <f t="shared" si="4"/>
        <v>32.625</v>
      </c>
      <c r="H45" s="130">
        <f t="shared" si="5"/>
        <v>10.625</v>
      </c>
      <c r="I45" s="130">
        <f t="shared" si="6"/>
        <v>14.625</v>
      </c>
      <c r="K45" s="215">
        <f t="shared" si="7"/>
        <v>17.625</v>
      </c>
      <c r="L45" s="215">
        <f t="shared" si="8"/>
        <v>14.625</v>
      </c>
      <c r="N45" s="400">
        <f t="shared" ref="N45:O45" si="48">N44+0.0625</f>
        <v>10.625</v>
      </c>
      <c r="O45" s="400">
        <f t="shared" si="48"/>
        <v>20.625</v>
      </c>
    </row>
    <row r="46" spans="1:15" x14ac:dyDescent="0.25">
      <c r="A46" s="213">
        <f t="shared" si="0"/>
        <v>16.6875</v>
      </c>
      <c r="B46" s="213">
        <f t="shared" si="1"/>
        <v>44.6875</v>
      </c>
      <c r="D46" s="214">
        <f t="shared" si="2"/>
        <v>11.3125</v>
      </c>
      <c r="E46" s="214">
        <f t="shared" si="3"/>
        <v>15.6875</v>
      </c>
      <c r="F46" s="135">
        <f t="shared" si="4"/>
        <v>32.6875</v>
      </c>
      <c r="H46" s="130">
        <f t="shared" si="5"/>
        <v>10.6875</v>
      </c>
      <c r="I46" s="130">
        <f t="shared" si="6"/>
        <v>14.6875</v>
      </c>
      <c r="K46" s="215">
        <f t="shared" si="7"/>
        <v>17.6875</v>
      </c>
      <c r="L46" s="215">
        <f t="shared" si="8"/>
        <v>14.6875</v>
      </c>
      <c r="N46" s="400">
        <f t="shared" ref="N46:O46" si="49">N45+0.0625</f>
        <v>10.6875</v>
      </c>
      <c r="O46" s="400">
        <f t="shared" si="49"/>
        <v>20.6875</v>
      </c>
    </row>
    <row r="47" spans="1:15" x14ac:dyDescent="0.25">
      <c r="A47" s="213">
        <f t="shared" si="0"/>
        <v>16.75</v>
      </c>
      <c r="B47" s="213">
        <f t="shared" si="1"/>
        <v>44.75</v>
      </c>
      <c r="D47" s="214">
        <f t="shared" si="2"/>
        <v>11.375</v>
      </c>
      <c r="E47" s="214">
        <f t="shared" si="3"/>
        <v>15.75</v>
      </c>
      <c r="F47" s="135">
        <f t="shared" si="4"/>
        <v>32.75</v>
      </c>
      <c r="H47" s="130">
        <f t="shared" si="5"/>
        <v>10.75</v>
      </c>
      <c r="I47" s="130">
        <f t="shared" si="6"/>
        <v>14.75</v>
      </c>
      <c r="K47" s="215">
        <f t="shared" si="7"/>
        <v>17.75</v>
      </c>
      <c r="L47" s="215">
        <f t="shared" si="8"/>
        <v>14.75</v>
      </c>
      <c r="N47" s="400">
        <f t="shared" ref="N47:O47" si="50">N46+0.0625</f>
        <v>10.75</v>
      </c>
      <c r="O47" s="400">
        <f t="shared" si="50"/>
        <v>20.75</v>
      </c>
    </row>
    <row r="48" spans="1:15" x14ac:dyDescent="0.25">
      <c r="A48" s="213">
        <f t="shared" si="0"/>
        <v>16.8125</v>
      </c>
      <c r="B48" s="213">
        <f t="shared" si="1"/>
        <v>44.8125</v>
      </c>
      <c r="D48" s="214">
        <f t="shared" si="2"/>
        <v>11.4375</v>
      </c>
      <c r="E48" s="214">
        <f t="shared" si="3"/>
        <v>15.8125</v>
      </c>
      <c r="F48" s="135">
        <f t="shared" si="4"/>
        <v>32.8125</v>
      </c>
      <c r="H48" s="130">
        <f t="shared" si="5"/>
        <v>10.8125</v>
      </c>
      <c r="I48" s="130">
        <f t="shared" si="6"/>
        <v>14.8125</v>
      </c>
      <c r="K48" s="215">
        <f t="shared" si="7"/>
        <v>17.8125</v>
      </c>
      <c r="L48" s="215">
        <f t="shared" si="8"/>
        <v>14.8125</v>
      </c>
      <c r="N48" s="400">
        <f t="shared" ref="N48:O48" si="51">N47+0.0625</f>
        <v>10.8125</v>
      </c>
      <c r="O48" s="400">
        <f t="shared" si="51"/>
        <v>20.8125</v>
      </c>
    </row>
    <row r="49" spans="1:15" x14ac:dyDescent="0.25">
      <c r="A49" s="213">
        <f t="shared" si="0"/>
        <v>16.875</v>
      </c>
      <c r="B49" s="213">
        <f t="shared" si="1"/>
        <v>44.875</v>
      </c>
      <c r="D49" s="214">
        <f t="shared" si="2"/>
        <v>11.5</v>
      </c>
      <c r="E49" s="214">
        <f t="shared" si="3"/>
        <v>15.875</v>
      </c>
      <c r="F49" s="135">
        <f t="shared" si="4"/>
        <v>32.875</v>
      </c>
      <c r="H49" s="130">
        <f t="shared" si="5"/>
        <v>10.875</v>
      </c>
      <c r="I49" s="130">
        <f t="shared" si="6"/>
        <v>14.875</v>
      </c>
      <c r="K49" s="215">
        <f t="shared" si="7"/>
        <v>17.875</v>
      </c>
      <c r="L49" s="215">
        <f t="shared" si="8"/>
        <v>14.875</v>
      </c>
      <c r="N49" s="400">
        <f t="shared" ref="N49:O49" si="52">N48+0.0625</f>
        <v>10.875</v>
      </c>
      <c r="O49" s="400">
        <f t="shared" si="52"/>
        <v>20.875</v>
      </c>
    </row>
    <row r="50" spans="1:15" x14ac:dyDescent="0.25">
      <c r="A50" s="213">
        <f t="shared" si="0"/>
        <v>16.9375</v>
      </c>
      <c r="B50" s="213">
        <f t="shared" si="1"/>
        <v>44.9375</v>
      </c>
      <c r="D50" s="214">
        <f t="shared" si="2"/>
        <v>11.5625</v>
      </c>
      <c r="E50" s="214">
        <f t="shared" si="3"/>
        <v>15.9375</v>
      </c>
      <c r="F50" s="135">
        <f t="shared" si="4"/>
        <v>32.9375</v>
      </c>
      <c r="H50" s="130">
        <f t="shared" si="5"/>
        <v>10.9375</v>
      </c>
      <c r="I50" s="130">
        <f t="shared" si="6"/>
        <v>14.9375</v>
      </c>
      <c r="K50" s="215">
        <f t="shared" si="7"/>
        <v>17.9375</v>
      </c>
      <c r="L50" s="215">
        <f t="shared" si="8"/>
        <v>14.9375</v>
      </c>
      <c r="N50" s="400">
        <f t="shared" ref="N50:O50" si="53">N49+0.0625</f>
        <v>10.9375</v>
      </c>
      <c r="O50" s="400">
        <f t="shared" si="53"/>
        <v>20.9375</v>
      </c>
    </row>
    <row r="51" spans="1:15" x14ac:dyDescent="0.25">
      <c r="A51" s="213">
        <f t="shared" si="0"/>
        <v>17</v>
      </c>
      <c r="B51" s="213">
        <f t="shared" si="1"/>
        <v>45</v>
      </c>
      <c r="D51" s="214">
        <f t="shared" si="2"/>
        <v>11.625</v>
      </c>
      <c r="E51" s="214">
        <f t="shared" si="3"/>
        <v>16</v>
      </c>
      <c r="F51" s="135">
        <f t="shared" si="4"/>
        <v>33</v>
      </c>
      <c r="H51" s="130">
        <f t="shared" si="5"/>
        <v>11</v>
      </c>
      <c r="I51" s="130">
        <f t="shared" si="6"/>
        <v>15</v>
      </c>
      <c r="K51" s="215">
        <f t="shared" si="7"/>
        <v>18</v>
      </c>
      <c r="L51" s="215">
        <f t="shared" si="8"/>
        <v>15</v>
      </c>
      <c r="N51" s="400">
        <f t="shared" ref="N51:O51" si="54">N50+0.0625</f>
        <v>11</v>
      </c>
      <c r="O51" s="400">
        <f t="shared" si="54"/>
        <v>21</v>
      </c>
    </row>
    <row r="52" spans="1:15" x14ac:dyDescent="0.25">
      <c r="A52" s="213">
        <f t="shared" si="0"/>
        <v>17.0625</v>
      </c>
      <c r="B52" s="213">
        <f t="shared" si="1"/>
        <v>45.0625</v>
      </c>
      <c r="D52" s="214">
        <f t="shared" si="2"/>
        <v>11.6875</v>
      </c>
      <c r="E52" s="214">
        <f t="shared" si="3"/>
        <v>16.0625</v>
      </c>
      <c r="F52" s="135">
        <f t="shared" si="4"/>
        <v>33.0625</v>
      </c>
      <c r="H52" s="130">
        <f t="shared" si="5"/>
        <v>11.0625</v>
      </c>
      <c r="I52" s="130">
        <f t="shared" si="6"/>
        <v>15.0625</v>
      </c>
      <c r="K52" s="215">
        <f t="shared" si="7"/>
        <v>18.0625</v>
      </c>
      <c r="L52" s="215">
        <f t="shared" si="8"/>
        <v>15.0625</v>
      </c>
      <c r="N52" s="400">
        <f t="shared" ref="N52:O52" si="55">N51+0.0625</f>
        <v>11.0625</v>
      </c>
      <c r="O52" s="400">
        <f t="shared" si="55"/>
        <v>21.0625</v>
      </c>
    </row>
    <row r="53" spans="1:15" x14ac:dyDescent="0.25">
      <c r="A53" s="213">
        <f t="shared" si="0"/>
        <v>17.125</v>
      </c>
      <c r="B53" s="213">
        <f t="shared" si="1"/>
        <v>45.125</v>
      </c>
      <c r="D53" s="214">
        <f t="shared" si="2"/>
        <v>11.75</v>
      </c>
      <c r="E53" s="214">
        <f t="shared" si="3"/>
        <v>16.125</v>
      </c>
      <c r="F53" s="135">
        <f t="shared" si="4"/>
        <v>33.125</v>
      </c>
      <c r="H53" s="130">
        <f t="shared" si="5"/>
        <v>11.125</v>
      </c>
      <c r="I53" s="130">
        <f t="shared" si="6"/>
        <v>15.125</v>
      </c>
      <c r="K53" s="215">
        <f t="shared" si="7"/>
        <v>18.125</v>
      </c>
      <c r="L53" s="215">
        <f t="shared" si="8"/>
        <v>15.125</v>
      </c>
      <c r="N53" s="400">
        <f t="shared" ref="N53:O53" si="56">N52+0.0625</f>
        <v>11.125</v>
      </c>
      <c r="O53" s="400">
        <f t="shared" si="56"/>
        <v>21.125</v>
      </c>
    </row>
    <row r="54" spans="1:15" x14ac:dyDescent="0.25">
      <c r="A54" s="213">
        <f t="shared" si="0"/>
        <v>17.1875</v>
      </c>
      <c r="B54" s="213">
        <f t="shared" si="1"/>
        <v>45.1875</v>
      </c>
      <c r="D54" s="214">
        <f t="shared" si="2"/>
        <v>11.8125</v>
      </c>
      <c r="E54" s="214">
        <f t="shared" si="3"/>
        <v>16.1875</v>
      </c>
      <c r="F54" s="135">
        <f t="shared" si="4"/>
        <v>33.1875</v>
      </c>
      <c r="H54" s="130">
        <f t="shared" si="5"/>
        <v>11.1875</v>
      </c>
      <c r="I54" s="130">
        <f t="shared" si="6"/>
        <v>15.1875</v>
      </c>
      <c r="K54" s="215">
        <f t="shared" si="7"/>
        <v>18.1875</v>
      </c>
      <c r="L54" s="215">
        <f t="shared" si="8"/>
        <v>15.1875</v>
      </c>
      <c r="N54" s="400">
        <f t="shared" ref="N54:O54" si="57">N53+0.0625</f>
        <v>11.1875</v>
      </c>
      <c r="O54" s="400">
        <f t="shared" si="57"/>
        <v>21.1875</v>
      </c>
    </row>
    <row r="55" spans="1:15" x14ac:dyDescent="0.25">
      <c r="A55" s="213">
        <f t="shared" si="0"/>
        <v>17.25</v>
      </c>
      <c r="B55" s="213">
        <f t="shared" si="1"/>
        <v>45.25</v>
      </c>
      <c r="D55" s="214">
        <f t="shared" si="2"/>
        <v>11.875</v>
      </c>
      <c r="E55" s="214">
        <f t="shared" si="3"/>
        <v>16.25</v>
      </c>
      <c r="F55" s="135">
        <f t="shared" si="4"/>
        <v>33.25</v>
      </c>
      <c r="H55" s="130">
        <f t="shared" si="5"/>
        <v>11.25</v>
      </c>
      <c r="I55" s="130">
        <f t="shared" si="6"/>
        <v>15.25</v>
      </c>
      <c r="K55" s="215">
        <f t="shared" si="7"/>
        <v>18.25</v>
      </c>
      <c r="L55" s="215">
        <f t="shared" si="8"/>
        <v>15.25</v>
      </c>
      <c r="N55" s="400">
        <f t="shared" ref="N55:O55" si="58">N54+0.0625</f>
        <v>11.25</v>
      </c>
      <c r="O55" s="400">
        <f t="shared" si="58"/>
        <v>21.25</v>
      </c>
    </row>
    <row r="56" spans="1:15" x14ac:dyDescent="0.25">
      <c r="A56" s="213">
        <f t="shared" si="0"/>
        <v>17.3125</v>
      </c>
      <c r="B56" s="213">
        <f t="shared" si="1"/>
        <v>45.3125</v>
      </c>
      <c r="D56" s="214">
        <f t="shared" si="2"/>
        <v>11.9375</v>
      </c>
      <c r="E56" s="214">
        <f t="shared" si="3"/>
        <v>16.3125</v>
      </c>
      <c r="F56" s="135">
        <f t="shared" si="4"/>
        <v>33.3125</v>
      </c>
      <c r="H56" s="130">
        <f t="shared" si="5"/>
        <v>11.3125</v>
      </c>
      <c r="I56" s="130">
        <f t="shared" si="6"/>
        <v>15.3125</v>
      </c>
      <c r="K56" s="215">
        <f t="shared" si="7"/>
        <v>18.3125</v>
      </c>
      <c r="L56" s="215">
        <f t="shared" si="8"/>
        <v>15.3125</v>
      </c>
      <c r="N56" s="400">
        <f t="shared" ref="N56:O56" si="59">N55+0.0625</f>
        <v>11.3125</v>
      </c>
      <c r="O56" s="400">
        <f t="shared" si="59"/>
        <v>21.3125</v>
      </c>
    </row>
    <row r="57" spans="1:15" x14ac:dyDescent="0.25">
      <c r="A57" s="213">
        <f t="shared" si="0"/>
        <v>17.375</v>
      </c>
      <c r="B57" s="213">
        <f t="shared" si="1"/>
        <v>45.375</v>
      </c>
      <c r="D57" s="214">
        <f t="shared" si="2"/>
        <v>12</v>
      </c>
      <c r="E57" s="214">
        <f t="shared" si="3"/>
        <v>16.375</v>
      </c>
      <c r="F57" s="135">
        <f t="shared" si="4"/>
        <v>33.375</v>
      </c>
      <c r="H57" s="130">
        <f t="shared" si="5"/>
        <v>11.375</v>
      </c>
      <c r="I57" s="130">
        <f t="shared" si="6"/>
        <v>15.375</v>
      </c>
      <c r="K57" s="215">
        <f t="shared" si="7"/>
        <v>18.375</v>
      </c>
      <c r="L57" s="215">
        <f t="shared" si="8"/>
        <v>15.375</v>
      </c>
      <c r="N57" s="400">
        <f t="shared" ref="N57:O57" si="60">N56+0.0625</f>
        <v>11.375</v>
      </c>
      <c r="O57" s="400">
        <f t="shared" si="60"/>
        <v>21.375</v>
      </c>
    </row>
    <row r="58" spans="1:15" x14ac:dyDescent="0.25">
      <c r="A58" s="213">
        <f t="shared" si="0"/>
        <v>17.4375</v>
      </c>
      <c r="B58" s="213">
        <f t="shared" si="1"/>
        <v>45.4375</v>
      </c>
      <c r="D58" s="214">
        <f t="shared" si="2"/>
        <v>12.0625</v>
      </c>
      <c r="E58" s="214">
        <f t="shared" si="3"/>
        <v>16.4375</v>
      </c>
      <c r="F58" s="135">
        <f t="shared" si="4"/>
        <v>33.4375</v>
      </c>
      <c r="H58" s="130">
        <f t="shared" si="5"/>
        <v>11.4375</v>
      </c>
      <c r="I58" s="130">
        <f t="shared" si="6"/>
        <v>15.4375</v>
      </c>
      <c r="K58" s="215">
        <f t="shared" si="7"/>
        <v>18.4375</v>
      </c>
      <c r="L58" s="215">
        <f t="shared" si="8"/>
        <v>15.4375</v>
      </c>
      <c r="N58" s="400">
        <f t="shared" ref="N58:O58" si="61">N57+0.0625</f>
        <v>11.4375</v>
      </c>
      <c r="O58" s="400">
        <f t="shared" si="61"/>
        <v>21.4375</v>
      </c>
    </row>
    <row r="59" spans="1:15" x14ac:dyDescent="0.25">
      <c r="A59" s="213">
        <f t="shared" si="0"/>
        <v>17.5</v>
      </c>
      <c r="B59" s="213">
        <f t="shared" si="1"/>
        <v>45.5</v>
      </c>
      <c r="D59" s="214">
        <f t="shared" si="2"/>
        <v>12.125</v>
      </c>
      <c r="E59" s="214">
        <f t="shared" si="3"/>
        <v>16.5</v>
      </c>
      <c r="F59" s="135">
        <f t="shared" si="4"/>
        <v>33.5</v>
      </c>
      <c r="H59" s="130">
        <f t="shared" si="5"/>
        <v>11.5</v>
      </c>
      <c r="I59" s="130">
        <f t="shared" si="6"/>
        <v>15.5</v>
      </c>
      <c r="K59" s="215">
        <f t="shared" si="7"/>
        <v>18.5</v>
      </c>
      <c r="L59" s="215">
        <f t="shared" si="8"/>
        <v>15.5</v>
      </c>
      <c r="N59" s="400">
        <f t="shared" ref="N59:O59" si="62">N58+0.0625</f>
        <v>11.5</v>
      </c>
      <c r="O59" s="400">
        <f t="shared" si="62"/>
        <v>21.5</v>
      </c>
    </row>
    <row r="60" spans="1:15" x14ac:dyDescent="0.25">
      <c r="A60" s="213">
        <f t="shared" si="0"/>
        <v>17.5625</v>
      </c>
      <c r="B60" s="213">
        <f t="shared" si="1"/>
        <v>45.5625</v>
      </c>
      <c r="D60" s="214">
        <f t="shared" si="2"/>
        <v>12.1875</v>
      </c>
      <c r="E60" s="214">
        <f t="shared" si="3"/>
        <v>16.5625</v>
      </c>
      <c r="F60" s="135">
        <f t="shared" si="4"/>
        <v>33.5625</v>
      </c>
      <c r="H60" s="130">
        <f t="shared" si="5"/>
        <v>11.5625</v>
      </c>
      <c r="I60" s="130">
        <f t="shared" si="6"/>
        <v>15.5625</v>
      </c>
      <c r="K60" s="215">
        <f t="shared" si="7"/>
        <v>18.5625</v>
      </c>
      <c r="L60" s="215">
        <f t="shared" si="8"/>
        <v>15.5625</v>
      </c>
      <c r="N60" s="400">
        <f t="shared" ref="N60:O60" si="63">N59+0.0625</f>
        <v>11.5625</v>
      </c>
      <c r="O60" s="400">
        <f t="shared" si="63"/>
        <v>21.5625</v>
      </c>
    </row>
    <row r="61" spans="1:15" x14ac:dyDescent="0.25">
      <c r="A61" s="213">
        <f t="shared" si="0"/>
        <v>17.625</v>
      </c>
      <c r="B61" s="213">
        <f t="shared" si="1"/>
        <v>45.625</v>
      </c>
      <c r="D61" s="214">
        <f t="shared" si="2"/>
        <v>12.25</v>
      </c>
      <c r="E61" s="214">
        <f t="shared" si="3"/>
        <v>16.625</v>
      </c>
      <c r="F61" s="135">
        <f t="shared" si="4"/>
        <v>33.625</v>
      </c>
      <c r="H61" s="130">
        <f t="shared" si="5"/>
        <v>11.625</v>
      </c>
      <c r="I61" s="130">
        <f t="shared" si="6"/>
        <v>15.625</v>
      </c>
      <c r="K61" s="215">
        <f t="shared" si="7"/>
        <v>18.625</v>
      </c>
      <c r="L61" s="215">
        <f t="shared" si="8"/>
        <v>15.625</v>
      </c>
      <c r="N61" s="400">
        <f t="shared" ref="N61:O61" si="64">N60+0.0625</f>
        <v>11.625</v>
      </c>
      <c r="O61" s="400">
        <f t="shared" si="64"/>
        <v>21.625</v>
      </c>
    </row>
    <row r="62" spans="1:15" x14ac:dyDescent="0.25">
      <c r="A62" s="213">
        <f t="shared" si="0"/>
        <v>17.6875</v>
      </c>
      <c r="B62" s="213">
        <f t="shared" si="1"/>
        <v>45.6875</v>
      </c>
      <c r="D62" s="214">
        <f t="shared" si="2"/>
        <v>12.3125</v>
      </c>
      <c r="E62" s="214">
        <f t="shared" si="3"/>
        <v>16.6875</v>
      </c>
      <c r="F62" s="135">
        <f t="shared" si="4"/>
        <v>33.6875</v>
      </c>
      <c r="H62" s="130">
        <f t="shared" si="5"/>
        <v>11.6875</v>
      </c>
      <c r="I62" s="130">
        <f t="shared" si="6"/>
        <v>15.6875</v>
      </c>
      <c r="K62" s="215">
        <f t="shared" si="7"/>
        <v>18.6875</v>
      </c>
      <c r="L62" s="215">
        <f t="shared" si="8"/>
        <v>15.6875</v>
      </c>
      <c r="N62" s="400">
        <f t="shared" ref="N62:O62" si="65">N61+0.0625</f>
        <v>11.6875</v>
      </c>
      <c r="O62" s="400">
        <f t="shared" si="65"/>
        <v>21.6875</v>
      </c>
    </row>
    <row r="63" spans="1:15" x14ac:dyDescent="0.25">
      <c r="A63" s="213">
        <f t="shared" si="0"/>
        <v>17.75</v>
      </c>
      <c r="B63" s="213">
        <f t="shared" si="1"/>
        <v>45.75</v>
      </c>
      <c r="D63" s="214">
        <f t="shared" si="2"/>
        <v>12.375</v>
      </c>
      <c r="E63" s="214">
        <f t="shared" si="3"/>
        <v>16.75</v>
      </c>
      <c r="F63" s="135">
        <f t="shared" si="4"/>
        <v>33.75</v>
      </c>
      <c r="H63" s="130">
        <f t="shared" si="5"/>
        <v>11.75</v>
      </c>
      <c r="I63" s="130">
        <f t="shared" si="6"/>
        <v>15.75</v>
      </c>
      <c r="K63" s="215">
        <f t="shared" si="7"/>
        <v>18.75</v>
      </c>
      <c r="L63" s="215">
        <f t="shared" si="8"/>
        <v>15.75</v>
      </c>
      <c r="N63" s="400">
        <f t="shared" ref="N63:O63" si="66">N62+0.0625</f>
        <v>11.75</v>
      </c>
      <c r="O63" s="400">
        <f t="shared" si="66"/>
        <v>21.75</v>
      </c>
    </row>
    <row r="64" spans="1:15" x14ac:dyDescent="0.25">
      <c r="A64" s="213">
        <f t="shared" si="0"/>
        <v>17.8125</v>
      </c>
      <c r="B64" s="213">
        <f t="shared" si="1"/>
        <v>45.8125</v>
      </c>
      <c r="D64" s="214">
        <f t="shared" si="2"/>
        <v>12.4375</v>
      </c>
      <c r="E64" s="214">
        <f t="shared" si="3"/>
        <v>16.8125</v>
      </c>
      <c r="F64" s="135">
        <f t="shared" si="4"/>
        <v>33.8125</v>
      </c>
      <c r="H64" s="130">
        <f t="shared" si="5"/>
        <v>11.8125</v>
      </c>
      <c r="I64" s="130">
        <f t="shared" si="6"/>
        <v>15.8125</v>
      </c>
      <c r="K64" s="215">
        <f t="shared" si="7"/>
        <v>18.8125</v>
      </c>
      <c r="L64" s="215">
        <f t="shared" si="8"/>
        <v>15.8125</v>
      </c>
      <c r="N64" s="400">
        <f t="shared" ref="N64:O64" si="67">N63+0.0625</f>
        <v>11.8125</v>
      </c>
      <c r="O64" s="400">
        <f t="shared" si="67"/>
        <v>21.8125</v>
      </c>
    </row>
    <row r="65" spans="1:15" x14ac:dyDescent="0.25">
      <c r="A65" s="213">
        <f t="shared" si="0"/>
        <v>17.875</v>
      </c>
      <c r="B65" s="213">
        <f t="shared" si="1"/>
        <v>45.875</v>
      </c>
      <c r="D65" s="214">
        <f t="shared" si="2"/>
        <v>12.5</v>
      </c>
      <c r="E65" s="214">
        <f t="shared" si="3"/>
        <v>16.875</v>
      </c>
      <c r="F65" s="135">
        <f t="shared" si="4"/>
        <v>33.875</v>
      </c>
      <c r="H65" s="130">
        <f t="shared" si="5"/>
        <v>11.875</v>
      </c>
      <c r="I65" s="130">
        <f t="shared" si="6"/>
        <v>15.875</v>
      </c>
      <c r="K65" s="215">
        <f t="shared" si="7"/>
        <v>18.875</v>
      </c>
      <c r="L65" s="215">
        <f t="shared" si="8"/>
        <v>15.875</v>
      </c>
      <c r="N65" s="400">
        <f t="shared" ref="N65:O65" si="68">N64+0.0625</f>
        <v>11.875</v>
      </c>
      <c r="O65" s="400">
        <f t="shared" si="68"/>
        <v>21.875</v>
      </c>
    </row>
    <row r="66" spans="1:15" x14ac:dyDescent="0.25">
      <c r="A66" s="213">
        <f t="shared" si="0"/>
        <v>17.9375</v>
      </c>
      <c r="B66" s="213">
        <f t="shared" si="1"/>
        <v>45.9375</v>
      </c>
      <c r="D66" s="214">
        <f t="shared" si="2"/>
        <v>12.5625</v>
      </c>
      <c r="E66" s="214">
        <f t="shared" si="3"/>
        <v>16.9375</v>
      </c>
      <c r="F66" s="135">
        <f t="shared" si="4"/>
        <v>33.9375</v>
      </c>
      <c r="H66" s="130">
        <f t="shared" si="5"/>
        <v>11.9375</v>
      </c>
      <c r="I66" s="130">
        <f t="shared" si="6"/>
        <v>15.9375</v>
      </c>
      <c r="K66" s="215">
        <f t="shared" si="7"/>
        <v>18.9375</v>
      </c>
      <c r="L66" s="215">
        <f t="shared" si="8"/>
        <v>15.9375</v>
      </c>
      <c r="N66" s="400">
        <f t="shared" ref="N66:O66" si="69">N65+0.0625</f>
        <v>11.9375</v>
      </c>
      <c r="O66" s="400">
        <f t="shared" si="69"/>
        <v>21.9375</v>
      </c>
    </row>
    <row r="67" spans="1:15" x14ac:dyDescent="0.25">
      <c r="A67" s="213">
        <f t="shared" si="0"/>
        <v>18</v>
      </c>
      <c r="B67" s="213">
        <f t="shared" si="1"/>
        <v>46</v>
      </c>
      <c r="D67" s="214">
        <f t="shared" si="2"/>
        <v>12.625</v>
      </c>
      <c r="E67" s="214">
        <f t="shared" si="3"/>
        <v>17</v>
      </c>
      <c r="F67" s="135">
        <f t="shared" si="4"/>
        <v>34</v>
      </c>
      <c r="H67" s="130">
        <f t="shared" si="5"/>
        <v>12</v>
      </c>
      <c r="I67" s="130">
        <f t="shared" si="6"/>
        <v>16</v>
      </c>
      <c r="K67" s="215">
        <f t="shared" si="7"/>
        <v>19</v>
      </c>
      <c r="L67" s="215">
        <f t="shared" si="8"/>
        <v>16</v>
      </c>
      <c r="N67" s="400">
        <f t="shared" ref="N67:O67" si="70">N66+0.0625</f>
        <v>12</v>
      </c>
      <c r="O67" s="400">
        <f t="shared" si="70"/>
        <v>22</v>
      </c>
    </row>
    <row r="68" spans="1:15" x14ac:dyDescent="0.25">
      <c r="A68" s="213">
        <f t="shared" ref="A68:A131" si="71">A67+0.0625</f>
        <v>18.0625</v>
      </c>
      <c r="B68" s="213">
        <f t="shared" ref="B68:B131" si="72">B67+0.0625</f>
        <v>46.0625</v>
      </c>
      <c r="D68" s="214">
        <f t="shared" ref="D68:D131" si="73">D67+0.0625</f>
        <v>12.6875</v>
      </c>
      <c r="E68" s="214">
        <f t="shared" ref="E68:E131" si="74">E67+0.0625</f>
        <v>17.0625</v>
      </c>
      <c r="F68" s="135">
        <f t="shared" ref="F68:F131" si="75">F67+0.0625</f>
        <v>34.0625</v>
      </c>
      <c r="H68" s="130">
        <f t="shared" ref="H68:H131" si="76">H67+0.0625</f>
        <v>12.0625</v>
      </c>
      <c r="I68" s="130">
        <f t="shared" ref="I68:I131" si="77">I67+0.0625</f>
        <v>16.0625</v>
      </c>
      <c r="K68" s="215">
        <f t="shared" ref="K68:K131" si="78">K67+0.0625</f>
        <v>19.0625</v>
      </c>
      <c r="L68" s="215">
        <f t="shared" ref="L68:L131" si="79">L67+0.0625</f>
        <v>16.0625</v>
      </c>
      <c r="N68" s="400">
        <f t="shared" ref="N68:O68" si="80">N67+0.0625</f>
        <v>12.0625</v>
      </c>
      <c r="O68" s="400">
        <f t="shared" si="80"/>
        <v>22.0625</v>
      </c>
    </row>
    <row r="69" spans="1:15" x14ac:dyDescent="0.25">
      <c r="A69" s="213">
        <f t="shared" si="71"/>
        <v>18.125</v>
      </c>
      <c r="B69" s="213">
        <f t="shared" si="72"/>
        <v>46.125</v>
      </c>
      <c r="D69" s="214">
        <f t="shared" si="73"/>
        <v>12.75</v>
      </c>
      <c r="E69" s="214">
        <f t="shared" si="74"/>
        <v>17.125</v>
      </c>
      <c r="F69" s="135">
        <f t="shared" si="75"/>
        <v>34.125</v>
      </c>
      <c r="H69" s="130">
        <f t="shared" si="76"/>
        <v>12.125</v>
      </c>
      <c r="I69" s="130">
        <f t="shared" si="77"/>
        <v>16.125</v>
      </c>
      <c r="K69" s="215">
        <f t="shared" si="78"/>
        <v>19.125</v>
      </c>
      <c r="L69" s="215">
        <f t="shared" si="79"/>
        <v>16.125</v>
      </c>
      <c r="N69" s="400">
        <f t="shared" ref="N69:O69" si="81">N68+0.0625</f>
        <v>12.125</v>
      </c>
      <c r="O69" s="400">
        <f t="shared" si="81"/>
        <v>22.125</v>
      </c>
    </row>
    <row r="70" spans="1:15" x14ac:dyDescent="0.25">
      <c r="A70" s="213">
        <f t="shared" si="71"/>
        <v>18.1875</v>
      </c>
      <c r="B70" s="213">
        <f t="shared" si="72"/>
        <v>46.1875</v>
      </c>
      <c r="D70" s="214">
        <f t="shared" si="73"/>
        <v>12.8125</v>
      </c>
      <c r="E70" s="214">
        <f t="shared" si="74"/>
        <v>17.1875</v>
      </c>
      <c r="F70" s="135">
        <f t="shared" si="75"/>
        <v>34.1875</v>
      </c>
      <c r="H70" s="130">
        <f t="shared" si="76"/>
        <v>12.1875</v>
      </c>
      <c r="I70" s="130">
        <f t="shared" si="77"/>
        <v>16.1875</v>
      </c>
      <c r="K70" s="215">
        <f t="shared" si="78"/>
        <v>19.1875</v>
      </c>
      <c r="L70" s="215">
        <f t="shared" si="79"/>
        <v>16.1875</v>
      </c>
      <c r="N70" s="400">
        <f t="shared" ref="N70:O70" si="82">N69+0.0625</f>
        <v>12.1875</v>
      </c>
      <c r="O70" s="400">
        <f t="shared" si="82"/>
        <v>22.1875</v>
      </c>
    </row>
    <row r="71" spans="1:15" x14ac:dyDescent="0.25">
      <c r="A71" s="213">
        <f t="shared" si="71"/>
        <v>18.25</v>
      </c>
      <c r="B71" s="213">
        <f t="shared" si="72"/>
        <v>46.25</v>
      </c>
      <c r="D71" s="214">
        <f t="shared" si="73"/>
        <v>12.875</v>
      </c>
      <c r="E71" s="214">
        <f t="shared" si="74"/>
        <v>17.25</v>
      </c>
      <c r="F71" s="135">
        <f t="shared" si="75"/>
        <v>34.25</v>
      </c>
      <c r="H71" s="130">
        <f t="shared" si="76"/>
        <v>12.25</v>
      </c>
      <c r="I71" s="130">
        <f t="shared" si="77"/>
        <v>16.25</v>
      </c>
      <c r="K71" s="215">
        <f t="shared" si="78"/>
        <v>19.25</v>
      </c>
      <c r="L71" s="215">
        <f t="shared" si="79"/>
        <v>16.25</v>
      </c>
      <c r="N71" s="400">
        <f t="shared" ref="N71:O71" si="83">N70+0.0625</f>
        <v>12.25</v>
      </c>
      <c r="O71" s="400">
        <f t="shared" si="83"/>
        <v>22.25</v>
      </c>
    </row>
    <row r="72" spans="1:15" x14ac:dyDescent="0.25">
      <c r="A72" s="213">
        <f t="shared" si="71"/>
        <v>18.3125</v>
      </c>
      <c r="B72" s="213">
        <f t="shared" si="72"/>
        <v>46.3125</v>
      </c>
      <c r="D72" s="214">
        <f t="shared" si="73"/>
        <v>12.9375</v>
      </c>
      <c r="E72" s="214">
        <f t="shared" si="74"/>
        <v>17.3125</v>
      </c>
      <c r="F72" s="135">
        <f t="shared" si="75"/>
        <v>34.3125</v>
      </c>
      <c r="H72" s="130">
        <f t="shared" si="76"/>
        <v>12.3125</v>
      </c>
      <c r="I72" s="130">
        <f t="shared" si="77"/>
        <v>16.3125</v>
      </c>
      <c r="K72" s="215">
        <f t="shared" si="78"/>
        <v>19.3125</v>
      </c>
      <c r="L72" s="215">
        <f t="shared" si="79"/>
        <v>16.3125</v>
      </c>
      <c r="N72" s="400">
        <f t="shared" ref="N72:O72" si="84">N71+0.0625</f>
        <v>12.3125</v>
      </c>
      <c r="O72" s="400">
        <f t="shared" si="84"/>
        <v>22.3125</v>
      </c>
    </row>
    <row r="73" spans="1:15" x14ac:dyDescent="0.25">
      <c r="A73" s="213">
        <f t="shared" si="71"/>
        <v>18.375</v>
      </c>
      <c r="B73" s="213">
        <f t="shared" si="72"/>
        <v>46.375</v>
      </c>
      <c r="D73" s="214">
        <f t="shared" si="73"/>
        <v>13</v>
      </c>
      <c r="E73" s="214">
        <f t="shared" si="74"/>
        <v>17.375</v>
      </c>
      <c r="F73" s="135">
        <f t="shared" si="75"/>
        <v>34.375</v>
      </c>
      <c r="H73" s="130">
        <f t="shared" si="76"/>
        <v>12.375</v>
      </c>
      <c r="I73" s="130">
        <f t="shared" si="77"/>
        <v>16.375</v>
      </c>
      <c r="K73" s="215">
        <f t="shared" si="78"/>
        <v>19.375</v>
      </c>
      <c r="L73" s="215">
        <f t="shared" si="79"/>
        <v>16.375</v>
      </c>
      <c r="N73" s="400">
        <f t="shared" ref="N73:O73" si="85">N72+0.0625</f>
        <v>12.375</v>
      </c>
      <c r="O73" s="400">
        <f t="shared" si="85"/>
        <v>22.375</v>
      </c>
    </row>
    <row r="74" spans="1:15" x14ac:dyDescent="0.25">
      <c r="A74" s="213">
        <f t="shared" si="71"/>
        <v>18.4375</v>
      </c>
      <c r="B74" s="213">
        <f t="shared" si="72"/>
        <v>46.4375</v>
      </c>
      <c r="D74" s="214">
        <f t="shared" si="73"/>
        <v>13.0625</v>
      </c>
      <c r="E74" s="214">
        <f t="shared" si="74"/>
        <v>17.4375</v>
      </c>
      <c r="F74" s="135">
        <f t="shared" si="75"/>
        <v>34.4375</v>
      </c>
      <c r="H74" s="130">
        <f t="shared" si="76"/>
        <v>12.4375</v>
      </c>
      <c r="I74" s="130">
        <f t="shared" si="77"/>
        <v>16.4375</v>
      </c>
      <c r="K74" s="215">
        <f t="shared" si="78"/>
        <v>19.4375</v>
      </c>
      <c r="L74" s="215">
        <f t="shared" si="79"/>
        <v>16.4375</v>
      </c>
      <c r="N74" s="400">
        <f t="shared" ref="N74:O74" si="86">N73+0.0625</f>
        <v>12.4375</v>
      </c>
      <c r="O74" s="400">
        <f t="shared" si="86"/>
        <v>22.4375</v>
      </c>
    </row>
    <row r="75" spans="1:15" x14ac:dyDescent="0.25">
      <c r="A75" s="213">
        <f t="shared" si="71"/>
        <v>18.5</v>
      </c>
      <c r="B75" s="213">
        <f t="shared" si="72"/>
        <v>46.5</v>
      </c>
      <c r="D75" s="214">
        <f t="shared" si="73"/>
        <v>13.125</v>
      </c>
      <c r="E75" s="214">
        <f t="shared" si="74"/>
        <v>17.5</v>
      </c>
      <c r="F75" s="135">
        <f t="shared" si="75"/>
        <v>34.5</v>
      </c>
      <c r="H75" s="130">
        <f t="shared" si="76"/>
        <v>12.5</v>
      </c>
      <c r="I75" s="130">
        <f t="shared" si="77"/>
        <v>16.5</v>
      </c>
      <c r="K75" s="215">
        <f t="shared" si="78"/>
        <v>19.5</v>
      </c>
      <c r="L75" s="215">
        <f t="shared" si="79"/>
        <v>16.5</v>
      </c>
      <c r="N75" s="400">
        <f t="shared" ref="N75:O75" si="87">N74+0.0625</f>
        <v>12.5</v>
      </c>
      <c r="O75" s="400">
        <f t="shared" si="87"/>
        <v>22.5</v>
      </c>
    </row>
    <row r="76" spans="1:15" x14ac:dyDescent="0.25">
      <c r="A76" s="213">
        <f t="shared" si="71"/>
        <v>18.5625</v>
      </c>
      <c r="B76" s="213">
        <f t="shared" si="72"/>
        <v>46.5625</v>
      </c>
      <c r="D76" s="214">
        <f t="shared" si="73"/>
        <v>13.1875</v>
      </c>
      <c r="E76" s="214">
        <f t="shared" si="74"/>
        <v>17.5625</v>
      </c>
      <c r="F76" s="135">
        <f t="shared" si="75"/>
        <v>34.5625</v>
      </c>
      <c r="H76" s="130">
        <f t="shared" si="76"/>
        <v>12.5625</v>
      </c>
      <c r="I76" s="130">
        <f t="shared" si="77"/>
        <v>16.5625</v>
      </c>
      <c r="K76" s="215">
        <f t="shared" si="78"/>
        <v>19.5625</v>
      </c>
      <c r="L76" s="215">
        <f t="shared" si="79"/>
        <v>16.5625</v>
      </c>
      <c r="N76" s="400">
        <f t="shared" ref="N76:O76" si="88">N75+0.0625</f>
        <v>12.5625</v>
      </c>
      <c r="O76" s="400">
        <f t="shared" si="88"/>
        <v>22.5625</v>
      </c>
    </row>
    <row r="77" spans="1:15" x14ac:dyDescent="0.25">
      <c r="A77" s="213">
        <f t="shared" si="71"/>
        <v>18.625</v>
      </c>
      <c r="B77" s="213">
        <f t="shared" si="72"/>
        <v>46.625</v>
      </c>
      <c r="D77" s="214">
        <f t="shared" si="73"/>
        <v>13.25</v>
      </c>
      <c r="E77" s="214">
        <f t="shared" si="74"/>
        <v>17.625</v>
      </c>
      <c r="F77" s="135">
        <f t="shared" si="75"/>
        <v>34.625</v>
      </c>
      <c r="H77" s="130">
        <f t="shared" si="76"/>
        <v>12.625</v>
      </c>
      <c r="I77" s="130">
        <f t="shared" si="77"/>
        <v>16.625</v>
      </c>
      <c r="K77" s="215">
        <f t="shared" si="78"/>
        <v>19.625</v>
      </c>
      <c r="L77" s="215">
        <f t="shared" si="79"/>
        <v>16.625</v>
      </c>
      <c r="N77" s="400">
        <f t="shared" ref="N77:O77" si="89">N76+0.0625</f>
        <v>12.625</v>
      </c>
      <c r="O77" s="400">
        <f t="shared" si="89"/>
        <v>22.625</v>
      </c>
    </row>
    <row r="78" spans="1:15" x14ac:dyDescent="0.25">
      <c r="A78" s="213">
        <f t="shared" si="71"/>
        <v>18.6875</v>
      </c>
      <c r="B78" s="213">
        <f t="shared" si="72"/>
        <v>46.6875</v>
      </c>
      <c r="D78" s="214">
        <f t="shared" si="73"/>
        <v>13.3125</v>
      </c>
      <c r="E78" s="214">
        <f t="shared" si="74"/>
        <v>17.6875</v>
      </c>
      <c r="F78" s="135">
        <f t="shared" si="75"/>
        <v>34.6875</v>
      </c>
      <c r="H78" s="130">
        <f t="shared" si="76"/>
        <v>12.6875</v>
      </c>
      <c r="I78" s="130">
        <f t="shared" si="77"/>
        <v>16.6875</v>
      </c>
      <c r="K78" s="215">
        <f t="shared" si="78"/>
        <v>19.6875</v>
      </c>
      <c r="L78" s="215">
        <f t="shared" si="79"/>
        <v>16.6875</v>
      </c>
      <c r="N78" s="400">
        <f t="shared" ref="N78:O78" si="90">N77+0.0625</f>
        <v>12.6875</v>
      </c>
      <c r="O78" s="400">
        <f t="shared" si="90"/>
        <v>22.6875</v>
      </c>
    </row>
    <row r="79" spans="1:15" x14ac:dyDescent="0.25">
      <c r="A79" s="213">
        <f t="shared" si="71"/>
        <v>18.75</v>
      </c>
      <c r="B79" s="213">
        <f t="shared" si="72"/>
        <v>46.75</v>
      </c>
      <c r="D79" s="214">
        <f t="shared" si="73"/>
        <v>13.375</v>
      </c>
      <c r="E79" s="214">
        <f t="shared" si="74"/>
        <v>17.75</v>
      </c>
      <c r="F79" s="135">
        <f t="shared" si="75"/>
        <v>34.75</v>
      </c>
      <c r="H79" s="130">
        <f t="shared" si="76"/>
        <v>12.75</v>
      </c>
      <c r="I79" s="130">
        <f t="shared" si="77"/>
        <v>16.75</v>
      </c>
      <c r="K79" s="215">
        <f t="shared" si="78"/>
        <v>19.75</v>
      </c>
      <c r="L79" s="215">
        <f t="shared" si="79"/>
        <v>16.75</v>
      </c>
      <c r="N79" s="400">
        <f t="shared" ref="N79:O79" si="91">N78+0.0625</f>
        <v>12.75</v>
      </c>
      <c r="O79" s="400">
        <f t="shared" si="91"/>
        <v>22.75</v>
      </c>
    </row>
    <row r="80" spans="1:15" x14ac:dyDescent="0.25">
      <c r="A80" s="213">
        <f t="shared" si="71"/>
        <v>18.8125</v>
      </c>
      <c r="B80" s="213">
        <f t="shared" si="72"/>
        <v>46.8125</v>
      </c>
      <c r="D80" s="214">
        <f t="shared" si="73"/>
        <v>13.4375</v>
      </c>
      <c r="E80" s="214">
        <f t="shared" si="74"/>
        <v>17.8125</v>
      </c>
      <c r="F80" s="135">
        <f t="shared" si="75"/>
        <v>34.8125</v>
      </c>
      <c r="H80" s="130">
        <f t="shared" si="76"/>
        <v>12.8125</v>
      </c>
      <c r="I80" s="130">
        <f t="shared" si="77"/>
        <v>16.8125</v>
      </c>
      <c r="K80" s="215">
        <f t="shared" si="78"/>
        <v>19.8125</v>
      </c>
      <c r="L80" s="215">
        <f t="shared" si="79"/>
        <v>16.8125</v>
      </c>
      <c r="N80" s="400">
        <f t="shared" ref="N80:O80" si="92">N79+0.0625</f>
        <v>12.8125</v>
      </c>
      <c r="O80" s="400">
        <f t="shared" si="92"/>
        <v>22.8125</v>
      </c>
    </row>
    <row r="81" spans="1:15" x14ac:dyDescent="0.25">
      <c r="A81" s="213">
        <f t="shared" si="71"/>
        <v>18.875</v>
      </c>
      <c r="B81" s="213">
        <f t="shared" si="72"/>
        <v>46.875</v>
      </c>
      <c r="D81" s="214">
        <f t="shared" si="73"/>
        <v>13.5</v>
      </c>
      <c r="E81" s="214">
        <f t="shared" si="74"/>
        <v>17.875</v>
      </c>
      <c r="F81" s="135">
        <f t="shared" si="75"/>
        <v>34.875</v>
      </c>
      <c r="H81" s="130">
        <f t="shared" si="76"/>
        <v>12.875</v>
      </c>
      <c r="I81" s="130">
        <f t="shared" si="77"/>
        <v>16.875</v>
      </c>
      <c r="K81" s="215">
        <f t="shared" si="78"/>
        <v>19.875</v>
      </c>
      <c r="L81" s="215">
        <f t="shared" si="79"/>
        <v>16.875</v>
      </c>
      <c r="N81" s="400">
        <f t="shared" ref="N81:O81" si="93">N80+0.0625</f>
        <v>12.875</v>
      </c>
      <c r="O81" s="400">
        <f t="shared" si="93"/>
        <v>22.875</v>
      </c>
    </row>
    <row r="82" spans="1:15" x14ac:dyDescent="0.25">
      <c r="A82" s="213">
        <f t="shared" si="71"/>
        <v>18.9375</v>
      </c>
      <c r="B82" s="213">
        <f t="shared" si="72"/>
        <v>46.9375</v>
      </c>
      <c r="D82" s="214">
        <f t="shared" si="73"/>
        <v>13.5625</v>
      </c>
      <c r="E82" s="214">
        <f t="shared" si="74"/>
        <v>17.9375</v>
      </c>
      <c r="F82" s="135">
        <f t="shared" si="75"/>
        <v>34.9375</v>
      </c>
      <c r="H82" s="130">
        <f t="shared" si="76"/>
        <v>12.9375</v>
      </c>
      <c r="I82" s="130">
        <f t="shared" si="77"/>
        <v>16.9375</v>
      </c>
      <c r="K82" s="215">
        <f t="shared" si="78"/>
        <v>19.9375</v>
      </c>
      <c r="L82" s="215">
        <f t="shared" si="79"/>
        <v>16.9375</v>
      </c>
      <c r="N82" s="400">
        <f t="shared" ref="N82:O82" si="94">N81+0.0625</f>
        <v>12.9375</v>
      </c>
      <c r="O82" s="400">
        <f t="shared" si="94"/>
        <v>22.9375</v>
      </c>
    </row>
    <row r="83" spans="1:15" x14ac:dyDescent="0.25">
      <c r="A83" s="213">
        <f t="shared" si="71"/>
        <v>19</v>
      </c>
      <c r="B83" s="213">
        <f t="shared" si="72"/>
        <v>47</v>
      </c>
      <c r="D83" s="214">
        <f t="shared" si="73"/>
        <v>13.625</v>
      </c>
      <c r="E83" s="214">
        <f t="shared" si="74"/>
        <v>18</v>
      </c>
      <c r="F83" s="135">
        <f t="shared" si="75"/>
        <v>35</v>
      </c>
      <c r="H83" s="130">
        <f t="shared" si="76"/>
        <v>13</v>
      </c>
      <c r="I83" s="130">
        <f t="shared" si="77"/>
        <v>17</v>
      </c>
      <c r="K83" s="215">
        <f t="shared" si="78"/>
        <v>20</v>
      </c>
      <c r="L83" s="215">
        <f t="shared" si="79"/>
        <v>17</v>
      </c>
      <c r="N83" s="400">
        <f t="shared" ref="N83:O83" si="95">N82+0.0625</f>
        <v>13</v>
      </c>
      <c r="O83" s="400">
        <f t="shared" si="95"/>
        <v>23</v>
      </c>
    </row>
    <row r="84" spans="1:15" x14ac:dyDescent="0.25">
      <c r="A84" s="213">
        <f t="shared" si="71"/>
        <v>19.0625</v>
      </c>
      <c r="B84" s="213">
        <f t="shared" si="72"/>
        <v>47.0625</v>
      </c>
      <c r="D84" s="214">
        <f t="shared" si="73"/>
        <v>13.6875</v>
      </c>
      <c r="E84" s="214">
        <f t="shared" si="74"/>
        <v>18.0625</v>
      </c>
      <c r="F84" s="135">
        <f t="shared" si="75"/>
        <v>35.0625</v>
      </c>
      <c r="H84" s="130">
        <f t="shared" si="76"/>
        <v>13.0625</v>
      </c>
      <c r="I84" s="130">
        <f t="shared" si="77"/>
        <v>17.0625</v>
      </c>
      <c r="K84" s="215">
        <f t="shared" si="78"/>
        <v>20.0625</v>
      </c>
      <c r="L84" s="215">
        <f t="shared" si="79"/>
        <v>17.0625</v>
      </c>
      <c r="N84" s="400">
        <f t="shared" ref="N84:O84" si="96">N83+0.0625</f>
        <v>13.0625</v>
      </c>
      <c r="O84" s="400">
        <f t="shared" si="96"/>
        <v>23.0625</v>
      </c>
    </row>
    <row r="85" spans="1:15" x14ac:dyDescent="0.25">
      <c r="A85" s="213">
        <f t="shared" si="71"/>
        <v>19.125</v>
      </c>
      <c r="B85" s="213">
        <f t="shared" si="72"/>
        <v>47.125</v>
      </c>
      <c r="D85" s="214">
        <f t="shared" si="73"/>
        <v>13.75</v>
      </c>
      <c r="E85" s="214">
        <f t="shared" si="74"/>
        <v>18.125</v>
      </c>
      <c r="F85" s="135">
        <f t="shared" si="75"/>
        <v>35.125</v>
      </c>
      <c r="H85" s="130">
        <f t="shared" si="76"/>
        <v>13.125</v>
      </c>
      <c r="I85" s="130">
        <f t="shared" si="77"/>
        <v>17.125</v>
      </c>
      <c r="K85" s="215">
        <f t="shared" si="78"/>
        <v>20.125</v>
      </c>
      <c r="L85" s="215">
        <f t="shared" si="79"/>
        <v>17.125</v>
      </c>
      <c r="N85" s="400">
        <f t="shared" ref="N85:O85" si="97">N84+0.0625</f>
        <v>13.125</v>
      </c>
      <c r="O85" s="400">
        <f t="shared" si="97"/>
        <v>23.125</v>
      </c>
    </row>
    <row r="86" spans="1:15" x14ac:dyDescent="0.25">
      <c r="A86" s="213">
        <f t="shared" si="71"/>
        <v>19.1875</v>
      </c>
      <c r="B86" s="213">
        <f t="shared" si="72"/>
        <v>47.1875</v>
      </c>
      <c r="D86" s="214">
        <f t="shared" si="73"/>
        <v>13.8125</v>
      </c>
      <c r="E86" s="214">
        <f t="shared" si="74"/>
        <v>18.1875</v>
      </c>
      <c r="F86" s="135">
        <f t="shared" si="75"/>
        <v>35.1875</v>
      </c>
      <c r="H86" s="130">
        <f t="shared" si="76"/>
        <v>13.1875</v>
      </c>
      <c r="I86" s="130">
        <f t="shared" si="77"/>
        <v>17.1875</v>
      </c>
      <c r="K86" s="215">
        <f t="shared" si="78"/>
        <v>20.1875</v>
      </c>
      <c r="L86" s="215">
        <f t="shared" si="79"/>
        <v>17.1875</v>
      </c>
      <c r="N86" s="400">
        <f t="shared" ref="N86:O86" si="98">N85+0.0625</f>
        <v>13.1875</v>
      </c>
      <c r="O86" s="400">
        <f t="shared" si="98"/>
        <v>23.1875</v>
      </c>
    </row>
    <row r="87" spans="1:15" x14ac:dyDescent="0.25">
      <c r="A87" s="213">
        <f t="shared" si="71"/>
        <v>19.25</v>
      </c>
      <c r="B87" s="213">
        <f t="shared" si="72"/>
        <v>47.25</v>
      </c>
      <c r="D87" s="214">
        <f t="shared" si="73"/>
        <v>13.875</v>
      </c>
      <c r="E87" s="214">
        <f t="shared" si="74"/>
        <v>18.25</v>
      </c>
      <c r="F87" s="135">
        <f t="shared" si="75"/>
        <v>35.25</v>
      </c>
      <c r="H87" s="130">
        <f t="shared" si="76"/>
        <v>13.25</v>
      </c>
      <c r="I87" s="130">
        <f t="shared" si="77"/>
        <v>17.25</v>
      </c>
      <c r="K87" s="215">
        <f t="shared" si="78"/>
        <v>20.25</v>
      </c>
      <c r="L87" s="215">
        <f t="shared" si="79"/>
        <v>17.25</v>
      </c>
      <c r="N87" s="400">
        <f t="shared" ref="N87:O87" si="99">N86+0.0625</f>
        <v>13.25</v>
      </c>
      <c r="O87" s="400">
        <f t="shared" si="99"/>
        <v>23.25</v>
      </c>
    </row>
    <row r="88" spans="1:15" x14ac:dyDescent="0.25">
      <c r="A88" s="213">
        <f t="shared" si="71"/>
        <v>19.3125</v>
      </c>
      <c r="B88" s="213">
        <f t="shared" si="72"/>
        <v>47.3125</v>
      </c>
      <c r="D88" s="214">
        <f t="shared" si="73"/>
        <v>13.9375</v>
      </c>
      <c r="E88" s="214">
        <f t="shared" si="74"/>
        <v>18.3125</v>
      </c>
      <c r="F88" s="135">
        <f t="shared" si="75"/>
        <v>35.3125</v>
      </c>
      <c r="H88" s="130">
        <f t="shared" si="76"/>
        <v>13.3125</v>
      </c>
      <c r="I88" s="130">
        <f t="shared" si="77"/>
        <v>17.3125</v>
      </c>
      <c r="K88" s="215">
        <f t="shared" si="78"/>
        <v>20.3125</v>
      </c>
      <c r="L88" s="215">
        <f t="shared" si="79"/>
        <v>17.3125</v>
      </c>
      <c r="N88" s="400">
        <f t="shared" ref="N88:O88" si="100">N87+0.0625</f>
        <v>13.3125</v>
      </c>
      <c r="O88" s="400">
        <f t="shared" si="100"/>
        <v>23.3125</v>
      </c>
    </row>
    <row r="89" spans="1:15" x14ac:dyDescent="0.25">
      <c r="A89" s="213">
        <f t="shared" si="71"/>
        <v>19.375</v>
      </c>
      <c r="B89" s="213">
        <f t="shared" si="72"/>
        <v>47.375</v>
      </c>
      <c r="D89" s="214">
        <f t="shared" si="73"/>
        <v>14</v>
      </c>
      <c r="E89" s="214">
        <f t="shared" si="74"/>
        <v>18.375</v>
      </c>
      <c r="F89" s="135">
        <f t="shared" si="75"/>
        <v>35.375</v>
      </c>
      <c r="H89" s="130">
        <f t="shared" si="76"/>
        <v>13.375</v>
      </c>
      <c r="I89" s="130">
        <f t="shared" si="77"/>
        <v>17.375</v>
      </c>
      <c r="K89" s="215">
        <f t="shared" si="78"/>
        <v>20.375</v>
      </c>
      <c r="L89" s="215">
        <f t="shared" si="79"/>
        <v>17.375</v>
      </c>
      <c r="N89" s="400">
        <f t="shared" ref="N89:O89" si="101">N88+0.0625</f>
        <v>13.375</v>
      </c>
      <c r="O89" s="400">
        <f t="shared" si="101"/>
        <v>23.375</v>
      </c>
    </row>
    <row r="90" spans="1:15" x14ac:dyDescent="0.25">
      <c r="A90" s="213">
        <f t="shared" si="71"/>
        <v>19.4375</v>
      </c>
      <c r="B90" s="213">
        <f t="shared" si="72"/>
        <v>47.4375</v>
      </c>
      <c r="D90" s="214">
        <f t="shared" si="73"/>
        <v>14.0625</v>
      </c>
      <c r="E90" s="214">
        <f t="shared" si="74"/>
        <v>18.4375</v>
      </c>
      <c r="F90" s="135">
        <f t="shared" si="75"/>
        <v>35.4375</v>
      </c>
      <c r="H90" s="130">
        <f t="shared" si="76"/>
        <v>13.4375</v>
      </c>
      <c r="I90" s="130">
        <f t="shared" si="77"/>
        <v>17.4375</v>
      </c>
      <c r="K90" s="215">
        <f t="shared" si="78"/>
        <v>20.4375</v>
      </c>
      <c r="L90" s="215">
        <f t="shared" si="79"/>
        <v>17.4375</v>
      </c>
      <c r="N90" s="400">
        <f t="shared" ref="N90:O90" si="102">N89+0.0625</f>
        <v>13.4375</v>
      </c>
      <c r="O90" s="400">
        <f t="shared" si="102"/>
        <v>23.4375</v>
      </c>
    </row>
    <row r="91" spans="1:15" x14ac:dyDescent="0.25">
      <c r="A91" s="213">
        <f t="shared" si="71"/>
        <v>19.5</v>
      </c>
      <c r="B91" s="213">
        <f t="shared" si="72"/>
        <v>47.5</v>
      </c>
      <c r="D91" s="214">
        <f t="shared" si="73"/>
        <v>14.125</v>
      </c>
      <c r="E91" s="214">
        <f t="shared" si="74"/>
        <v>18.5</v>
      </c>
      <c r="F91" s="135">
        <f t="shared" si="75"/>
        <v>35.5</v>
      </c>
      <c r="H91" s="130">
        <f t="shared" si="76"/>
        <v>13.5</v>
      </c>
      <c r="I91" s="130">
        <f t="shared" si="77"/>
        <v>17.5</v>
      </c>
      <c r="K91" s="215">
        <f t="shared" si="78"/>
        <v>20.5</v>
      </c>
      <c r="L91" s="215">
        <f t="shared" si="79"/>
        <v>17.5</v>
      </c>
      <c r="N91" s="400">
        <f t="shared" ref="N91:O91" si="103">N90+0.0625</f>
        <v>13.5</v>
      </c>
      <c r="O91" s="400">
        <f t="shared" si="103"/>
        <v>23.5</v>
      </c>
    </row>
    <row r="92" spans="1:15" x14ac:dyDescent="0.25">
      <c r="A92" s="213">
        <f t="shared" si="71"/>
        <v>19.5625</v>
      </c>
      <c r="B92" s="213">
        <f t="shared" si="72"/>
        <v>47.5625</v>
      </c>
      <c r="D92" s="214">
        <f t="shared" si="73"/>
        <v>14.1875</v>
      </c>
      <c r="E92" s="214">
        <f t="shared" si="74"/>
        <v>18.5625</v>
      </c>
      <c r="F92" s="135">
        <f t="shared" si="75"/>
        <v>35.5625</v>
      </c>
      <c r="H92" s="130">
        <f t="shared" si="76"/>
        <v>13.5625</v>
      </c>
      <c r="I92" s="130">
        <f t="shared" si="77"/>
        <v>17.5625</v>
      </c>
      <c r="K92" s="215">
        <f t="shared" si="78"/>
        <v>20.5625</v>
      </c>
      <c r="L92" s="215">
        <f t="shared" si="79"/>
        <v>17.5625</v>
      </c>
      <c r="N92" s="400">
        <f t="shared" ref="N92:O92" si="104">N91+0.0625</f>
        <v>13.5625</v>
      </c>
      <c r="O92" s="400">
        <f t="shared" si="104"/>
        <v>23.5625</v>
      </c>
    </row>
    <row r="93" spans="1:15" x14ac:dyDescent="0.25">
      <c r="A93" s="213">
        <f t="shared" si="71"/>
        <v>19.625</v>
      </c>
      <c r="B93" s="213">
        <f t="shared" si="72"/>
        <v>47.625</v>
      </c>
      <c r="D93" s="214">
        <f t="shared" si="73"/>
        <v>14.25</v>
      </c>
      <c r="E93" s="214">
        <f t="shared" si="74"/>
        <v>18.625</v>
      </c>
      <c r="F93" s="135">
        <f t="shared" si="75"/>
        <v>35.625</v>
      </c>
      <c r="H93" s="130">
        <f t="shared" si="76"/>
        <v>13.625</v>
      </c>
      <c r="I93" s="130">
        <f t="shared" si="77"/>
        <v>17.625</v>
      </c>
      <c r="K93" s="215">
        <f t="shared" si="78"/>
        <v>20.625</v>
      </c>
      <c r="L93" s="215">
        <f t="shared" si="79"/>
        <v>17.625</v>
      </c>
      <c r="N93" s="400">
        <f t="shared" ref="N93:O93" si="105">N92+0.0625</f>
        <v>13.625</v>
      </c>
      <c r="O93" s="400">
        <f t="shared" si="105"/>
        <v>23.625</v>
      </c>
    </row>
    <row r="94" spans="1:15" x14ac:dyDescent="0.25">
      <c r="A94" s="213">
        <f t="shared" si="71"/>
        <v>19.6875</v>
      </c>
      <c r="B94" s="213">
        <f t="shared" si="72"/>
        <v>47.6875</v>
      </c>
      <c r="D94" s="214">
        <f t="shared" si="73"/>
        <v>14.3125</v>
      </c>
      <c r="E94" s="214">
        <f t="shared" si="74"/>
        <v>18.6875</v>
      </c>
      <c r="F94" s="135">
        <f t="shared" si="75"/>
        <v>35.6875</v>
      </c>
      <c r="H94" s="130">
        <f t="shared" si="76"/>
        <v>13.6875</v>
      </c>
      <c r="I94" s="130">
        <f t="shared" si="77"/>
        <v>17.6875</v>
      </c>
      <c r="K94" s="215">
        <f t="shared" si="78"/>
        <v>20.6875</v>
      </c>
      <c r="L94" s="215">
        <f t="shared" si="79"/>
        <v>17.6875</v>
      </c>
      <c r="N94" s="400">
        <f t="shared" ref="N94:O94" si="106">N93+0.0625</f>
        <v>13.6875</v>
      </c>
      <c r="O94" s="400">
        <f t="shared" si="106"/>
        <v>23.6875</v>
      </c>
    </row>
    <row r="95" spans="1:15" x14ac:dyDescent="0.25">
      <c r="A95" s="213">
        <f t="shared" si="71"/>
        <v>19.75</v>
      </c>
      <c r="B95" s="213">
        <f t="shared" si="72"/>
        <v>47.75</v>
      </c>
      <c r="D95" s="214">
        <f t="shared" si="73"/>
        <v>14.375</v>
      </c>
      <c r="E95" s="214">
        <f t="shared" si="74"/>
        <v>18.75</v>
      </c>
      <c r="F95" s="135">
        <f t="shared" si="75"/>
        <v>35.75</v>
      </c>
      <c r="H95" s="130">
        <f t="shared" si="76"/>
        <v>13.75</v>
      </c>
      <c r="I95" s="130">
        <f t="shared" si="77"/>
        <v>17.75</v>
      </c>
      <c r="K95" s="215">
        <f t="shared" si="78"/>
        <v>20.75</v>
      </c>
      <c r="L95" s="215">
        <f t="shared" si="79"/>
        <v>17.75</v>
      </c>
      <c r="N95" s="400">
        <f t="shared" ref="N95:O95" si="107">N94+0.0625</f>
        <v>13.75</v>
      </c>
      <c r="O95" s="400">
        <f t="shared" si="107"/>
        <v>23.75</v>
      </c>
    </row>
    <row r="96" spans="1:15" x14ac:dyDescent="0.25">
      <c r="A96" s="213">
        <f t="shared" si="71"/>
        <v>19.8125</v>
      </c>
      <c r="B96" s="213">
        <f t="shared" si="72"/>
        <v>47.8125</v>
      </c>
      <c r="D96" s="214">
        <f t="shared" si="73"/>
        <v>14.4375</v>
      </c>
      <c r="E96" s="214">
        <f t="shared" si="74"/>
        <v>18.8125</v>
      </c>
      <c r="F96" s="135">
        <f t="shared" si="75"/>
        <v>35.8125</v>
      </c>
      <c r="H96" s="130">
        <f t="shared" si="76"/>
        <v>13.8125</v>
      </c>
      <c r="I96" s="130">
        <f t="shared" si="77"/>
        <v>17.8125</v>
      </c>
      <c r="K96" s="215">
        <f t="shared" si="78"/>
        <v>20.8125</v>
      </c>
      <c r="L96" s="215">
        <f t="shared" si="79"/>
        <v>17.8125</v>
      </c>
      <c r="N96" s="400">
        <f t="shared" ref="N96:O96" si="108">N95+0.0625</f>
        <v>13.8125</v>
      </c>
      <c r="O96" s="400">
        <f t="shared" si="108"/>
        <v>23.8125</v>
      </c>
    </row>
    <row r="97" spans="1:15" x14ac:dyDescent="0.25">
      <c r="A97" s="213">
        <f t="shared" si="71"/>
        <v>19.875</v>
      </c>
      <c r="B97" s="213">
        <f t="shared" si="72"/>
        <v>47.875</v>
      </c>
      <c r="D97" s="214">
        <f t="shared" si="73"/>
        <v>14.5</v>
      </c>
      <c r="E97" s="214">
        <f t="shared" si="74"/>
        <v>18.875</v>
      </c>
      <c r="F97" s="135">
        <f t="shared" si="75"/>
        <v>35.875</v>
      </c>
      <c r="H97" s="130">
        <f t="shared" si="76"/>
        <v>13.875</v>
      </c>
      <c r="I97" s="130">
        <f t="shared" si="77"/>
        <v>17.875</v>
      </c>
      <c r="K97" s="215">
        <f t="shared" si="78"/>
        <v>20.875</v>
      </c>
      <c r="L97" s="215">
        <f t="shared" si="79"/>
        <v>17.875</v>
      </c>
      <c r="N97" s="400">
        <f t="shared" ref="N97:O97" si="109">N96+0.0625</f>
        <v>13.875</v>
      </c>
      <c r="O97" s="400">
        <f t="shared" si="109"/>
        <v>23.875</v>
      </c>
    </row>
    <row r="98" spans="1:15" x14ac:dyDescent="0.25">
      <c r="A98" s="213">
        <f t="shared" si="71"/>
        <v>19.9375</v>
      </c>
      <c r="B98" s="213">
        <f t="shared" si="72"/>
        <v>47.9375</v>
      </c>
      <c r="D98" s="214">
        <f t="shared" si="73"/>
        <v>14.5625</v>
      </c>
      <c r="E98" s="214">
        <f t="shared" si="74"/>
        <v>18.9375</v>
      </c>
      <c r="F98" s="135">
        <f t="shared" si="75"/>
        <v>35.9375</v>
      </c>
      <c r="H98" s="130">
        <f t="shared" si="76"/>
        <v>13.9375</v>
      </c>
      <c r="I98" s="130">
        <f t="shared" si="77"/>
        <v>17.9375</v>
      </c>
      <c r="K98" s="215">
        <f t="shared" si="78"/>
        <v>20.9375</v>
      </c>
      <c r="L98" s="215">
        <f t="shared" si="79"/>
        <v>17.9375</v>
      </c>
      <c r="N98" s="400">
        <f t="shared" ref="N98:O98" si="110">N97+0.0625</f>
        <v>13.9375</v>
      </c>
      <c r="O98" s="400">
        <f t="shared" si="110"/>
        <v>23.9375</v>
      </c>
    </row>
    <row r="99" spans="1:15" x14ac:dyDescent="0.25">
      <c r="A99" s="213">
        <f t="shared" si="71"/>
        <v>20</v>
      </c>
      <c r="B99" s="213">
        <f t="shared" si="72"/>
        <v>48</v>
      </c>
      <c r="D99" s="214">
        <f t="shared" si="73"/>
        <v>14.625</v>
      </c>
      <c r="E99" s="214">
        <f t="shared" si="74"/>
        <v>19</v>
      </c>
      <c r="F99" s="135">
        <f t="shared" si="75"/>
        <v>36</v>
      </c>
      <c r="H99" s="130">
        <f t="shared" si="76"/>
        <v>14</v>
      </c>
      <c r="I99" s="130">
        <f t="shared" si="77"/>
        <v>18</v>
      </c>
      <c r="K99" s="215">
        <f t="shared" si="78"/>
        <v>21</v>
      </c>
      <c r="L99" s="215">
        <f t="shared" si="79"/>
        <v>18</v>
      </c>
      <c r="N99" s="400">
        <f t="shared" ref="N99:O99" si="111">N98+0.0625</f>
        <v>14</v>
      </c>
      <c r="O99" s="400">
        <f t="shared" si="111"/>
        <v>24</v>
      </c>
    </row>
    <row r="100" spans="1:15" x14ac:dyDescent="0.25">
      <c r="A100" s="213">
        <f t="shared" si="71"/>
        <v>20.0625</v>
      </c>
      <c r="B100" s="213">
        <f t="shared" si="72"/>
        <v>48.0625</v>
      </c>
      <c r="D100" s="214">
        <f t="shared" si="73"/>
        <v>14.6875</v>
      </c>
      <c r="E100" s="214">
        <f t="shared" si="74"/>
        <v>19.0625</v>
      </c>
      <c r="F100" s="135">
        <f t="shared" si="75"/>
        <v>36.0625</v>
      </c>
      <c r="H100" s="130">
        <f t="shared" si="76"/>
        <v>14.0625</v>
      </c>
      <c r="I100" s="130">
        <f t="shared" si="77"/>
        <v>18.0625</v>
      </c>
      <c r="K100" s="215">
        <f t="shared" si="78"/>
        <v>21.0625</v>
      </c>
      <c r="L100" s="215">
        <f t="shared" si="79"/>
        <v>18.0625</v>
      </c>
      <c r="N100" s="400">
        <f t="shared" ref="N100:O100" si="112">N99+0.0625</f>
        <v>14.0625</v>
      </c>
      <c r="O100" s="400">
        <f t="shared" si="112"/>
        <v>24.0625</v>
      </c>
    </row>
    <row r="101" spans="1:15" x14ac:dyDescent="0.25">
      <c r="A101" s="213">
        <f t="shared" si="71"/>
        <v>20.125</v>
      </c>
      <c r="B101" s="213">
        <f t="shared" si="72"/>
        <v>48.125</v>
      </c>
      <c r="D101" s="214">
        <f t="shared" si="73"/>
        <v>14.75</v>
      </c>
      <c r="E101" s="214">
        <f t="shared" si="74"/>
        <v>19.125</v>
      </c>
      <c r="F101" s="135">
        <f t="shared" si="75"/>
        <v>36.125</v>
      </c>
      <c r="H101" s="130">
        <f t="shared" si="76"/>
        <v>14.125</v>
      </c>
      <c r="I101" s="130">
        <f t="shared" si="77"/>
        <v>18.125</v>
      </c>
      <c r="K101" s="215">
        <f t="shared" si="78"/>
        <v>21.125</v>
      </c>
      <c r="L101" s="215">
        <f t="shared" si="79"/>
        <v>18.125</v>
      </c>
      <c r="N101" s="400">
        <f t="shared" ref="N101:O101" si="113">N100+0.0625</f>
        <v>14.125</v>
      </c>
      <c r="O101" s="400">
        <f t="shared" si="113"/>
        <v>24.125</v>
      </c>
    </row>
    <row r="102" spans="1:15" x14ac:dyDescent="0.25">
      <c r="A102" s="213">
        <f t="shared" si="71"/>
        <v>20.1875</v>
      </c>
      <c r="B102" s="213">
        <f t="shared" si="72"/>
        <v>48.1875</v>
      </c>
      <c r="D102" s="214">
        <f t="shared" si="73"/>
        <v>14.8125</v>
      </c>
      <c r="E102" s="214">
        <f t="shared" si="74"/>
        <v>19.1875</v>
      </c>
      <c r="F102" s="135">
        <f t="shared" si="75"/>
        <v>36.1875</v>
      </c>
      <c r="H102" s="130">
        <f t="shared" si="76"/>
        <v>14.1875</v>
      </c>
      <c r="I102" s="130">
        <f t="shared" si="77"/>
        <v>18.1875</v>
      </c>
      <c r="K102" s="215">
        <f t="shared" si="78"/>
        <v>21.1875</v>
      </c>
      <c r="L102" s="215">
        <f t="shared" si="79"/>
        <v>18.1875</v>
      </c>
      <c r="N102" s="400">
        <f t="shared" ref="N102:O102" si="114">N101+0.0625</f>
        <v>14.1875</v>
      </c>
      <c r="O102" s="400">
        <f t="shared" si="114"/>
        <v>24.1875</v>
      </c>
    </row>
    <row r="103" spans="1:15" x14ac:dyDescent="0.25">
      <c r="A103" s="213">
        <f t="shared" si="71"/>
        <v>20.25</v>
      </c>
      <c r="B103" s="213">
        <f t="shared" si="72"/>
        <v>48.25</v>
      </c>
      <c r="D103" s="214">
        <f t="shared" si="73"/>
        <v>14.875</v>
      </c>
      <c r="E103" s="214">
        <f t="shared" si="74"/>
        <v>19.25</v>
      </c>
      <c r="F103" s="135">
        <f t="shared" si="75"/>
        <v>36.25</v>
      </c>
      <c r="H103" s="130">
        <f t="shared" si="76"/>
        <v>14.25</v>
      </c>
      <c r="I103" s="130">
        <f t="shared" si="77"/>
        <v>18.25</v>
      </c>
      <c r="K103" s="215">
        <f t="shared" si="78"/>
        <v>21.25</v>
      </c>
      <c r="L103" s="215">
        <f t="shared" si="79"/>
        <v>18.25</v>
      </c>
      <c r="N103" s="400">
        <f t="shared" ref="N103:O103" si="115">N102+0.0625</f>
        <v>14.25</v>
      </c>
      <c r="O103" s="400">
        <f t="shared" si="115"/>
        <v>24.25</v>
      </c>
    </row>
    <row r="104" spans="1:15" x14ac:dyDescent="0.25">
      <c r="A104" s="213">
        <f t="shared" si="71"/>
        <v>20.3125</v>
      </c>
      <c r="B104" s="213">
        <f t="shared" si="72"/>
        <v>48.3125</v>
      </c>
      <c r="D104" s="214">
        <f t="shared" si="73"/>
        <v>14.9375</v>
      </c>
      <c r="E104" s="214">
        <f t="shared" si="74"/>
        <v>19.3125</v>
      </c>
      <c r="F104" s="135">
        <f t="shared" si="75"/>
        <v>36.3125</v>
      </c>
      <c r="H104" s="130">
        <f t="shared" si="76"/>
        <v>14.3125</v>
      </c>
      <c r="I104" s="130">
        <f t="shared" si="77"/>
        <v>18.3125</v>
      </c>
      <c r="K104" s="215">
        <f t="shared" si="78"/>
        <v>21.3125</v>
      </c>
      <c r="L104" s="215">
        <f t="shared" si="79"/>
        <v>18.3125</v>
      </c>
      <c r="N104" s="400">
        <f t="shared" ref="N104:O104" si="116">N103+0.0625</f>
        <v>14.3125</v>
      </c>
      <c r="O104" s="400">
        <f t="shared" si="116"/>
        <v>24.3125</v>
      </c>
    </row>
    <row r="105" spans="1:15" x14ac:dyDescent="0.25">
      <c r="A105" s="213">
        <f t="shared" si="71"/>
        <v>20.375</v>
      </c>
      <c r="B105" s="213">
        <f t="shared" si="72"/>
        <v>48.375</v>
      </c>
      <c r="D105" s="214">
        <f t="shared" si="73"/>
        <v>15</v>
      </c>
      <c r="E105" s="214">
        <f t="shared" si="74"/>
        <v>19.375</v>
      </c>
      <c r="F105" s="135">
        <f t="shared" si="75"/>
        <v>36.375</v>
      </c>
      <c r="H105" s="130">
        <f t="shared" si="76"/>
        <v>14.375</v>
      </c>
      <c r="I105" s="130">
        <f t="shared" si="77"/>
        <v>18.375</v>
      </c>
      <c r="K105" s="215">
        <f t="shared" si="78"/>
        <v>21.375</v>
      </c>
      <c r="L105" s="215">
        <f t="shared" si="79"/>
        <v>18.375</v>
      </c>
      <c r="N105" s="400">
        <f t="shared" ref="N105:O105" si="117">N104+0.0625</f>
        <v>14.375</v>
      </c>
      <c r="O105" s="400">
        <f t="shared" si="117"/>
        <v>24.375</v>
      </c>
    </row>
    <row r="106" spans="1:15" x14ac:dyDescent="0.25">
      <c r="A106" s="213">
        <f t="shared" si="71"/>
        <v>20.4375</v>
      </c>
      <c r="B106" s="213">
        <f t="shared" si="72"/>
        <v>48.4375</v>
      </c>
      <c r="D106" s="214">
        <f t="shared" si="73"/>
        <v>15.0625</v>
      </c>
      <c r="E106" s="214">
        <f t="shared" si="74"/>
        <v>19.4375</v>
      </c>
      <c r="F106" s="135">
        <f t="shared" si="75"/>
        <v>36.4375</v>
      </c>
      <c r="H106" s="130">
        <f t="shared" si="76"/>
        <v>14.4375</v>
      </c>
      <c r="I106" s="130">
        <f t="shared" si="77"/>
        <v>18.4375</v>
      </c>
      <c r="K106" s="215">
        <f t="shared" si="78"/>
        <v>21.4375</v>
      </c>
      <c r="L106" s="215">
        <f t="shared" si="79"/>
        <v>18.4375</v>
      </c>
      <c r="N106" s="400">
        <f t="shared" ref="N106:O106" si="118">N105+0.0625</f>
        <v>14.4375</v>
      </c>
      <c r="O106" s="400">
        <f t="shared" si="118"/>
        <v>24.4375</v>
      </c>
    </row>
    <row r="107" spans="1:15" x14ac:dyDescent="0.25">
      <c r="A107" s="213">
        <f t="shared" si="71"/>
        <v>20.5</v>
      </c>
      <c r="B107" s="213">
        <f t="shared" si="72"/>
        <v>48.5</v>
      </c>
      <c r="D107" s="214">
        <f t="shared" si="73"/>
        <v>15.125</v>
      </c>
      <c r="E107" s="214">
        <f t="shared" si="74"/>
        <v>19.5</v>
      </c>
      <c r="F107" s="135">
        <f t="shared" si="75"/>
        <v>36.5</v>
      </c>
      <c r="H107" s="130">
        <f t="shared" si="76"/>
        <v>14.5</v>
      </c>
      <c r="I107" s="130">
        <f t="shared" si="77"/>
        <v>18.5</v>
      </c>
      <c r="K107" s="215">
        <f t="shared" si="78"/>
        <v>21.5</v>
      </c>
      <c r="L107" s="215">
        <f t="shared" si="79"/>
        <v>18.5</v>
      </c>
      <c r="N107" s="400">
        <f t="shared" ref="N107:O107" si="119">N106+0.0625</f>
        <v>14.5</v>
      </c>
      <c r="O107" s="400">
        <f t="shared" si="119"/>
        <v>24.5</v>
      </c>
    </row>
    <row r="108" spans="1:15" x14ac:dyDescent="0.25">
      <c r="A108" s="213">
        <f t="shared" si="71"/>
        <v>20.5625</v>
      </c>
      <c r="B108" s="213">
        <f t="shared" si="72"/>
        <v>48.5625</v>
      </c>
      <c r="D108" s="214">
        <f t="shared" si="73"/>
        <v>15.1875</v>
      </c>
      <c r="E108" s="214">
        <f t="shared" si="74"/>
        <v>19.5625</v>
      </c>
      <c r="F108" s="135">
        <f t="shared" si="75"/>
        <v>36.5625</v>
      </c>
      <c r="H108" s="130">
        <f t="shared" si="76"/>
        <v>14.5625</v>
      </c>
      <c r="I108" s="130">
        <f t="shared" si="77"/>
        <v>18.5625</v>
      </c>
      <c r="K108" s="215">
        <f t="shared" si="78"/>
        <v>21.5625</v>
      </c>
      <c r="L108" s="215">
        <f t="shared" si="79"/>
        <v>18.5625</v>
      </c>
      <c r="N108" s="400">
        <f t="shared" ref="N108:O108" si="120">N107+0.0625</f>
        <v>14.5625</v>
      </c>
      <c r="O108" s="400">
        <f t="shared" si="120"/>
        <v>24.5625</v>
      </c>
    </row>
    <row r="109" spans="1:15" x14ac:dyDescent="0.25">
      <c r="A109" s="213">
        <f t="shared" si="71"/>
        <v>20.625</v>
      </c>
      <c r="B109" s="213">
        <f t="shared" si="72"/>
        <v>48.625</v>
      </c>
      <c r="D109" s="214">
        <f t="shared" si="73"/>
        <v>15.25</v>
      </c>
      <c r="E109" s="214">
        <f t="shared" si="74"/>
        <v>19.625</v>
      </c>
      <c r="F109" s="135">
        <f t="shared" si="75"/>
        <v>36.625</v>
      </c>
      <c r="H109" s="130">
        <f t="shared" si="76"/>
        <v>14.625</v>
      </c>
      <c r="I109" s="130">
        <f t="shared" si="77"/>
        <v>18.625</v>
      </c>
      <c r="K109" s="215">
        <f t="shared" si="78"/>
        <v>21.625</v>
      </c>
      <c r="L109" s="215">
        <f t="shared" si="79"/>
        <v>18.625</v>
      </c>
      <c r="N109" s="400">
        <f t="shared" ref="N109:O109" si="121">N108+0.0625</f>
        <v>14.625</v>
      </c>
      <c r="O109" s="400">
        <f t="shared" si="121"/>
        <v>24.625</v>
      </c>
    </row>
    <row r="110" spans="1:15" x14ac:dyDescent="0.25">
      <c r="A110" s="213">
        <f t="shared" si="71"/>
        <v>20.6875</v>
      </c>
      <c r="B110" s="213">
        <f t="shared" si="72"/>
        <v>48.6875</v>
      </c>
      <c r="D110" s="214">
        <f t="shared" si="73"/>
        <v>15.3125</v>
      </c>
      <c r="E110" s="214">
        <f t="shared" si="74"/>
        <v>19.6875</v>
      </c>
      <c r="F110" s="135">
        <f t="shared" si="75"/>
        <v>36.6875</v>
      </c>
      <c r="H110" s="130">
        <f t="shared" si="76"/>
        <v>14.6875</v>
      </c>
      <c r="I110" s="130">
        <f t="shared" si="77"/>
        <v>18.6875</v>
      </c>
      <c r="K110" s="215">
        <f t="shared" si="78"/>
        <v>21.6875</v>
      </c>
      <c r="L110" s="215">
        <f t="shared" si="79"/>
        <v>18.6875</v>
      </c>
      <c r="N110" s="400">
        <f t="shared" ref="N110:O110" si="122">N109+0.0625</f>
        <v>14.6875</v>
      </c>
      <c r="O110" s="400">
        <f t="shared" si="122"/>
        <v>24.6875</v>
      </c>
    </row>
    <row r="111" spans="1:15" x14ac:dyDescent="0.25">
      <c r="A111" s="213">
        <f t="shared" si="71"/>
        <v>20.75</v>
      </c>
      <c r="B111" s="213">
        <f t="shared" si="72"/>
        <v>48.75</v>
      </c>
      <c r="D111" s="214">
        <f t="shared" si="73"/>
        <v>15.375</v>
      </c>
      <c r="E111" s="214">
        <f t="shared" si="74"/>
        <v>19.75</v>
      </c>
      <c r="F111" s="135">
        <f t="shared" si="75"/>
        <v>36.75</v>
      </c>
      <c r="H111" s="130">
        <f t="shared" si="76"/>
        <v>14.75</v>
      </c>
      <c r="I111" s="130">
        <f t="shared" si="77"/>
        <v>18.75</v>
      </c>
      <c r="K111" s="215">
        <f t="shared" si="78"/>
        <v>21.75</v>
      </c>
      <c r="L111" s="215">
        <f t="shared" si="79"/>
        <v>18.75</v>
      </c>
      <c r="N111" s="400">
        <f t="shared" ref="N111:O111" si="123">N110+0.0625</f>
        <v>14.75</v>
      </c>
      <c r="O111" s="400">
        <f t="shared" si="123"/>
        <v>24.75</v>
      </c>
    </row>
    <row r="112" spans="1:15" x14ac:dyDescent="0.25">
      <c r="A112" s="213">
        <f t="shared" si="71"/>
        <v>20.8125</v>
      </c>
      <c r="B112" s="213">
        <f t="shared" si="72"/>
        <v>48.8125</v>
      </c>
      <c r="D112" s="214">
        <f t="shared" si="73"/>
        <v>15.4375</v>
      </c>
      <c r="E112" s="214">
        <f t="shared" si="74"/>
        <v>19.8125</v>
      </c>
      <c r="F112" s="135">
        <f t="shared" si="75"/>
        <v>36.8125</v>
      </c>
      <c r="H112" s="130">
        <f t="shared" si="76"/>
        <v>14.8125</v>
      </c>
      <c r="I112" s="130">
        <f t="shared" si="77"/>
        <v>18.8125</v>
      </c>
      <c r="K112" s="215">
        <f t="shared" si="78"/>
        <v>21.8125</v>
      </c>
      <c r="L112" s="215">
        <f t="shared" si="79"/>
        <v>18.8125</v>
      </c>
      <c r="N112" s="400">
        <f t="shared" ref="N112:O112" si="124">N111+0.0625</f>
        <v>14.8125</v>
      </c>
      <c r="O112" s="400">
        <f t="shared" si="124"/>
        <v>24.8125</v>
      </c>
    </row>
    <row r="113" spans="1:15" x14ac:dyDescent="0.25">
      <c r="A113" s="213">
        <f t="shared" si="71"/>
        <v>20.875</v>
      </c>
      <c r="B113" s="213">
        <f t="shared" si="72"/>
        <v>48.875</v>
      </c>
      <c r="D113" s="214">
        <f t="shared" si="73"/>
        <v>15.5</v>
      </c>
      <c r="E113" s="214">
        <f t="shared" si="74"/>
        <v>19.875</v>
      </c>
      <c r="F113" s="135">
        <f t="shared" si="75"/>
        <v>36.875</v>
      </c>
      <c r="H113" s="130">
        <f t="shared" si="76"/>
        <v>14.875</v>
      </c>
      <c r="I113" s="130">
        <f t="shared" si="77"/>
        <v>18.875</v>
      </c>
      <c r="K113" s="215">
        <f t="shared" si="78"/>
        <v>21.875</v>
      </c>
      <c r="L113" s="215">
        <f t="shared" si="79"/>
        <v>18.875</v>
      </c>
      <c r="N113" s="400">
        <f t="shared" ref="N113:O113" si="125">N112+0.0625</f>
        <v>14.875</v>
      </c>
      <c r="O113" s="400">
        <f t="shared" si="125"/>
        <v>24.875</v>
      </c>
    </row>
    <row r="114" spans="1:15" x14ac:dyDescent="0.25">
      <c r="A114" s="213">
        <f t="shared" si="71"/>
        <v>20.9375</v>
      </c>
      <c r="B114" s="213">
        <f t="shared" si="72"/>
        <v>48.9375</v>
      </c>
      <c r="D114" s="214">
        <f t="shared" si="73"/>
        <v>15.5625</v>
      </c>
      <c r="E114" s="214">
        <f t="shared" si="74"/>
        <v>19.9375</v>
      </c>
      <c r="F114" s="135">
        <f t="shared" si="75"/>
        <v>36.9375</v>
      </c>
      <c r="H114" s="130">
        <f t="shared" si="76"/>
        <v>14.9375</v>
      </c>
      <c r="I114" s="130">
        <f t="shared" si="77"/>
        <v>18.9375</v>
      </c>
      <c r="K114" s="215">
        <f t="shared" si="78"/>
        <v>21.9375</v>
      </c>
      <c r="L114" s="215">
        <f t="shared" si="79"/>
        <v>18.9375</v>
      </c>
      <c r="N114" s="400">
        <f t="shared" ref="N114:O114" si="126">N113+0.0625</f>
        <v>14.9375</v>
      </c>
      <c r="O114" s="400">
        <f t="shared" si="126"/>
        <v>24.9375</v>
      </c>
    </row>
    <row r="115" spans="1:15" x14ac:dyDescent="0.25">
      <c r="A115" s="213">
        <f t="shared" si="71"/>
        <v>21</v>
      </c>
      <c r="B115" s="213">
        <f t="shared" si="72"/>
        <v>49</v>
      </c>
      <c r="D115" s="214">
        <f t="shared" si="73"/>
        <v>15.625</v>
      </c>
      <c r="E115" s="214">
        <f t="shared" si="74"/>
        <v>20</v>
      </c>
      <c r="F115" s="135">
        <f t="shared" si="75"/>
        <v>37</v>
      </c>
      <c r="H115" s="130">
        <f t="shared" si="76"/>
        <v>15</v>
      </c>
      <c r="I115" s="130">
        <f t="shared" si="77"/>
        <v>19</v>
      </c>
      <c r="K115" s="215">
        <f t="shared" si="78"/>
        <v>22</v>
      </c>
      <c r="L115" s="215">
        <f t="shared" si="79"/>
        <v>19</v>
      </c>
      <c r="N115" s="400">
        <f t="shared" ref="N115:O115" si="127">N114+0.0625</f>
        <v>15</v>
      </c>
      <c r="O115" s="400">
        <f t="shared" si="127"/>
        <v>25</v>
      </c>
    </row>
    <row r="116" spans="1:15" x14ac:dyDescent="0.25">
      <c r="A116" s="213">
        <f t="shared" si="71"/>
        <v>21.0625</v>
      </c>
      <c r="B116" s="213">
        <f t="shared" si="72"/>
        <v>49.0625</v>
      </c>
      <c r="D116" s="214">
        <f t="shared" si="73"/>
        <v>15.6875</v>
      </c>
      <c r="E116" s="214">
        <f t="shared" si="74"/>
        <v>20.0625</v>
      </c>
      <c r="F116" s="135">
        <f t="shared" si="75"/>
        <v>37.0625</v>
      </c>
      <c r="H116" s="130">
        <f t="shared" si="76"/>
        <v>15.0625</v>
      </c>
      <c r="I116" s="130">
        <f t="shared" si="77"/>
        <v>19.0625</v>
      </c>
      <c r="K116" s="215">
        <f t="shared" si="78"/>
        <v>22.0625</v>
      </c>
      <c r="L116" s="215">
        <f t="shared" si="79"/>
        <v>19.0625</v>
      </c>
      <c r="N116" s="400">
        <f t="shared" ref="N116:O116" si="128">N115+0.0625</f>
        <v>15.0625</v>
      </c>
      <c r="O116" s="400">
        <f t="shared" si="128"/>
        <v>25.0625</v>
      </c>
    </row>
    <row r="117" spans="1:15" x14ac:dyDescent="0.25">
      <c r="A117" s="213">
        <f t="shared" si="71"/>
        <v>21.125</v>
      </c>
      <c r="B117" s="213">
        <f t="shared" si="72"/>
        <v>49.125</v>
      </c>
      <c r="D117" s="214">
        <f t="shared" si="73"/>
        <v>15.75</v>
      </c>
      <c r="E117" s="214">
        <f t="shared" si="74"/>
        <v>20.125</v>
      </c>
      <c r="F117" s="135">
        <f t="shared" si="75"/>
        <v>37.125</v>
      </c>
      <c r="H117" s="130">
        <f t="shared" si="76"/>
        <v>15.125</v>
      </c>
      <c r="I117" s="130">
        <f t="shared" si="77"/>
        <v>19.125</v>
      </c>
      <c r="K117" s="215">
        <f t="shared" si="78"/>
        <v>22.125</v>
      </c>
      <c r="L117" s="215">
        <f t="shared" si="79"/>
        <v>19.125</v>
      </c>
      <c r="N117" s="400">
        <f t="shared" ref="N117:O117" si="129">N116+0.0625</f>
        <v>15.125</v>
      </c>
      <c r="O117" s="400">
        <f t="shared" si="129"/>
        <v>25.125</v>
      </c>
    </row>
    <row r="118" spans="1:15" x14ac:dyDescent="0.25">
      <c r="A118" s="213">
        <f t="shared" si="71"/>
        <v>21.1875</v>
      </c>
      <c r="B118" s="213">
        <f t="shared" si="72"/>
        <v>49.1875</v>
      </c>
      <c r="D118" s="214">
        <f t="shared" si="73"/>
        <v>15.8125</v>
      </c>
      <c r="E118" s="214">
        <f t="shared" si="74"/>
        <v>20.1875</v>
      </c>
      <c r="F118" s="135">
        <f t="shared" si="75"/>
        <v>37.1875</v>
      </c>
      <c r="H118" s="130">
        <f t="shared" si="76"/>
        <v>15.1875</v>
      </c>
      <c r="I118" s="130">
        <f t="shared" si="77"/>
        <v>19.1875</v>
      </c>
      <c r="K118" s="215">
        <f t="shared" si="78"/>
        <v>22.1875</v>
      </c>
      <c r="L118" s="215">
        <f t="shared" si="79"/>
        <v>19.1875</v>
      </c>
      <c r="N118" s="400">
        <f t="shared" ref="N118:O118" si="130">N117+0.0625</f>
        <v>15.1875</v>
      </c>
      <c r="O118" s="400">
        <f t="shared" si="130"/>
        <v>25.1875</v>
      </c>
    </row>
    <row r="119" spans="1:15" x14ac:dyDescent="0.25">
      <c r="A119" s="213">
        <f t="shared" si="71"/>
        <v>21.25</v>
      </c>
      <c r="B119" s="213">
        <f t="shared" si="72"/>
        <v>49.25</v>
      </c>
      <c r="D119" s="214">
        <f t="shared" si="73"/>
        <v>15.875</v>
      </c>
      <c r="E119" s="214">
        <f t="shared" si="74"/>
        <v>20.25</v>
      </c>
      <c r="F119" s="135">
        <f t="shared" si="75"/>
        <v>37.25</v>
      </c>
      <c r="H119" s="130">
        <f t="shared" si="76"/>
        <v>15.25</v>
      </c>
      <c r="I119" s="130">
        <f t="shared" si="77"/>
        <v>19.25</v>
      </c>
      <c r="K119" s="215">
        <f t="shared" si="78"/>
        <v>22.25</v>
      </c>
      <c r="L119" s="215">
        <f t="shared" si="79"/>
        <v>19.25</v>
      </c>
      <c r="N119" s="400">
        <f t="shared" ref="N119:O119" si="131">N118+0.0625</f>
        <v>15.25</v>
      </c>
      <c r="O119" s="400">
        <f t="shared" si="131"/>
        <v>25.25</v>
      </c>
    </row>
    <row r="120" spans="1:15" x14ac:dyDescent="0.25">
      <c r="A120" s="213">
        <f t="shared" si="71"/>
        <v>21.3125</v>
      </c>
      <c r="B120" s="213">
        <f t="shared" si="72"/>
        <v>49.3125</v>
      </c>
      <c r="D120" s="214">
        <f t="shared" si="73"/>
        <v>15.9375</v>
      </c>
      <c r="E120" s="214">
        <f t="shared" si="74"/>
        <v>20.3125</v>
      </c>
      <c r="F120" s="135">
        <f t="shared" si="75"/>
        <v>37.3125</v>
      </c>
      <c r="H120" s="130">
        <f t="shared" si="76"/>
        <v>15.3125</v>
      </c>
      <c r="I120" s="130">
        <f t="shared" si="77"/>
        <v>19.3125</v>
      </c>
      <c r="K120" s="215">
        <f t="shared" si="78"/>
        <v>22.3125</v>
      </c>
      <c r="L120" s="215">
        <f t="shared" si="79"/>
        <v>19.3125</v>
      </c>
      <c r="N120" s="400">
        <f t="shared" ref="N120:O120" si="132">N119+0.0625</f>
        <v>15.3125</v>
      </c>
      <c r="O120" s="400">
        <f t="shared" si="132"/>
        <v>25.3125</v>
      </c>
    </row>
    <row r="121" spans="1:15" x14ac:dyDescent="0.25">
      <c r="A121" s="213">
        <f t="shared" si="71"/>
        <v>21.375</v>
      </c>
      <c r="B121" s="213">
        <f t="shared" si="72"/>
        <v>49.375</v>
      </c>
      <c r="D121" s="214">
        <f t="shared" si="73"/>
        <v>16</v>
      </c>
      <c r="E121" s="214">
        <f t="shared" si="74"/>
        <v>20.375</v>
      </c>
      <c r="F121" s="135">
        <f t="shared" si="75"/>
        <v>37.375</v>
      </c>
      <c r="H121" s="130">
        <f t="shared" si="76"/>
        <v>15.375</v>
      </c>
      <c r="I121" s="130">
        <f t="shared" si="77"/>
        <v>19.375</v>
      </c>
      <c r="K121" s="215">
        <f t="shared" si="78"/>
        <v>22.375</v>
      </c>
      <c r="L121" s="215">
        <f t="shared" si="79"/>
        <v>19.375</v>
      </c>
      <c r="N121" s="400">
        <f t="shared" ref="N121:O121" si="133">N120+0.0625</f>
        <v>15.375</v>
      </c>
      <c r="O121" s="400">
        <f t="shared" si="133"/>
        <v>25.375</v>
      </c>
    </row>
    <row r="122" spans="1:15" x14ac:dyDescent="0.25">
      <c r="A122" s="213">
        <f t="shared" si="71"/>
        <v>21.4375</v>
      </c>
      <c r="B122" s="213">
        <f t="shared" si="72"/>
        <v>49.4375</v>
      </c>
      <c r="D122" s="214">
        <f t="shared" si="73"/>
        <v>16.0625</v>
      </c>
      <c r="E122" s="214">
        <f t="shared" si="74"/>
        <v>20.4375</v>
      </c>
      <c r="F122" s="135">
        <f t="shared" si="75"/>
        <v>37.4375</v>
      </c>
      <c r="H122" s="130">
        <f t="shared" si="76"/>
        <v>15.4375</v>
      </c>
      <c r="I122" s="130">
        <f t="shared" si="77"/>
        <v>19.4375</v>
      </c>
      <c r="K122" s="215">
        <f t="shared" si="78"/>
        <v>22.4375</v>
      </c>
      <c r="L122" s="215">
        <f t="shared" si="79"/>
        <v>19.4375</v>
      </c>
      <c r="N122" s="400">
        <f t="shared" ref="N122:O122" si="134">N121+0.0625</f>
        <v>15.4375</v>
      </c>
      <c r="O122" s="400">
        <f t="shared" si="134"/>
        <v>25.4375</v>
      </c>
    </row>
    <row r="123" spans="1:15" x14ac:dyDescent="0.25">
      <c r="A123" s="213">
        <f t="shared" si="71"/>
        <v>21.5</v>
      </c>
      <c r="B123" s="213">
        <f t="shared" si="72"/>
        <v>49.5</v>
      </c>
      <c r="D123" s="214">
        <f t="shared" si="73"/>
        <v>16.125</v>
      </c>
      <c r="E123" s="214">
        <f t="shared" si="74"/>
        <v>20.5</v>
      </c>
      <c r="F123" s="135">
        <f t="shared" si="75"/>
        <v>37.5</v>
      </c>
      <c r="H123" s="130">
        <f t="shared" si="76"/>
        <v>15.5</v>
      </c>
      <c r="I123" s="130">
        <f t="shared" si="77"/>
        <v>19.5</v>
      </c>
      <c r="K123" s="215">
        <f t="shared" si="78"/>
        <v>22.5</v>
      </c>
      <c r="L123" s="215">
        <f t="shared" si="79"/>
        <v>19.5</v>
      </c>
      <c r="N123" s="400">
        <f t="shared" ref="N123:O123" si="135">N122+0.0625</f>
        <v>15.5</v>
      </c>
      <c r="O123" s="400">
        <f t="shared" si="135"/>
        <v>25.5</v>
      </c>
    </row>
    <row r="124" spans="1:15" x14ac:dyDescent="0.25">
      <c r="A124" s="213">
        <f t="shared" si="71"/>
        <v>21.5625</v>
      </c>
      <c r="B124" s="213">
        <f t="shared" si="72"/>
        <v>49.5625</v>
      </c>
      <c r="D124" s="214">
        <f t="shared" si="73"/>
        <v>16.1875</v>
      </c>
      <c r="E124" s="214">
        <f t="shared" si="74"/>
        <v>20.5625</v>
      </c>
      <c r="F124" s="135">
        <f t="shared" si="75"/>
        <v>37.5625</v>
      </c>
      <c r="H124" s="130">
        <f t="shared" si="76"/>
        <v>15.5625</v>
      </c>
      <c r="I124" s="130">
        <f t="shared" si="77"/>
        <v>19.5625</v>
      </c>
      <c r="K124" s="215">
        <f t="shared" si="78"/>
        <v>22.5625</v>
      </c>
      <c r="L124" s="215">
        <f t="shared" si="79"/>
        <v>19.5625</v>
      </c>
      <c r="N124" s="400">
        <f t="shared" ref="N124:O124" si="136">N123+0.0625</f>
        <v>15.5625</v>
      </c>
      <c r="O124" s="400">
        <f t="shared" si="136"/>
        <v>25.5625</v>
      </c>
    </row>
    <row r="125" spans="1:15" x14ac:dyDescent="0.25">
      <c r="A125" s="213">
        <f t="shared" si="71"/>
        <v>21.625</v>
      </c>
      <c r="B125" s="213">
        <f t="shared" si="72"/>
        <v>49.625</v>
      </c>
      <c r="D125" s="214">
        <f t="shared" si="73"/>
        <v>16.25</v>
      </c>
      <c r="E125" s="214">
        <f t="shared" si="74"/>
        <v>20.625</v>
      </c>
      <c r="F125" s="135">
        <f t="shared" si="75"/>
        <v>37.625</v>
      </c>
      <c r="H125" s="130">
        <f t="shared" si="76"/>
        <v>15.625</v>
      </c>
      <c r="I125" s="130">
        <f t="shared" si="77"/>
        <v>19.625</v>
      </c>
      <c r="K125" s="215">
        <f t="shared" si="78"/>
        <v>22.625</v>
      </c>
      <c r="L125" s="215">
        <f t="shared" si="79"/>
        <v>19.625</v>
      </c>
      <c r="N125" s="400">
        <f t="shared" ref="N125:O125" si="137">N124+0.0625</f>
        <v>15.625</v>
      </c>
      <c r="O125" s="400">
        <f t="shared" si="137"/>
        <v>25.625</v>
      </c>
    </row>
    <row r="126" spans="1:15" x14ac:dyDescent="0.25">
      <c r="A126" s="213">
        <f t="shared" si="71"/>
        <v>21.6875</v>
      </c>
      <c r="B126" s="213">
        <f t="shared" si="72"/>
        <v>49.6875</v>
      </c>
      <c r="D126" s="214">
        <f t="shared" si="73"/>
        <v>16.3125</v>
      </c>
      <c r="E126" s="214">
        <f t="shared" si="74"/>
        <v>20.6875</v>
      </c>
      <c r="F126" s="135">
        <f t="shared" si="75"/>
        <v>37.6875</v>
      </c>
      <c r="H126" s="130">
        <f t="shared" si="76"/>
        <v>15.6875</v>
      </c>
      <c r="I126" s="130">
        <f t="shared" si="77"/>
        <v>19.6875</v>
      </c>
      <c r="K126" s="215">
        <f t="shared" si="78"/>
        <v>22.6875</v>
      </c>
      <c r="L126" s="215">
        <f t="shared" si="79"/>
        <v>19.6875</v>
      </c>
      <c r="N126" s="400">
        <f t="shared" ref="N126:O126" si="138">N125+0.0625</f>
        <v>15.6875</v>
      </c>
      <c r="O126" s="400">
        <f t="shared" si="138"/>
        <v>25.6875</v>
      </c>
    </row>
    <row r="127" spans="1:15" x14ac:dyDescent="0.25">
      <c r="A127" s="213">
        <f t="shared" si="71"/>
        <v>21.75</v>
      </c>
      <c r="B127" s="213">
        <f t="shared" si="72"/>
        <v>49.75</v>
      </c>
      <c r="D127" s="214">
        <f t="shared" si="73"/>
        <v>16.375</v>
      </c>
      <c r="E127" s="214">
        <f t="shared" si="74"/>
        <v>20.75</v>
      </c>
      <c r="F127" s="135">
        <f t="shared" si="75"/>
        <v>37.75</v>
      </c>
      <c r="H127" s="130">
        <f t="shared" si="76"/>
        <v>15.75</v>
      </c>
      <c r="I127" s="130">
        <f t="shared" si="77"/>
        <v>19.75</v>
      </c>
      <c r="K127" s="215">
        <f t="shared" si="78"/>
        <v>22.75</v>
      </c>
      <c r="L127" s="215">
        <f t="shared" si="79"/>
        <v>19.75</v>
      </c>
      <c r="N127" s="400">
        <f t="shared" ref="N127:O127" si="139">N126+0.0625</f>
        <v>15.75</v>
      </c>
      <c r="O127" s="400">
        <f t="shared" si="139"/>
        <v>25.75</v>
      </c>
    </row>
    <row r="128" spans="1:15" x14ac:dyDescent="0.25">
      <c r="A128" s="213">
        <f t="shared" si="71"/>
        <v>21.8125</v>
      </c>
      <c r="B128" s="213">
        <f t="shared" si="72"/>
        <v>49.8125</v>
      </c>
      <c r="D128" s="214">
        <f t="shared" si="73"/>
        <v>16.4375</v>
      </c>
      <c r="E128" s="214">
        <f t="shared" si="74"/>
        <v>20.8125</v>
      </c>
      <c r="F128" s="135">
        <f t="shared" si="75"/>
        <v>37.8125</v>
      </c>
      <c r="H128" s="130">
        <f t="shared" si="76"/>
        <v>15.8125</v>
      </c>
      <c r="I128" s="130">
        <f t="shared" si="77"/>
        <v>19.8125</v>
      </c>
      <c r="K128" s="215">
        <f t="shared" si="78"/>
        <v>22.8125</v>
      </c>
      <c r="L128" s="215">
        <f t="shared" si="79"/>
        <v>19.8125</v>
      </c>
      <c r="N128" s="400">
        <f t="shared" ref="N128:O128" si="140">N127+0.0625</f>
        <v>15.8125</v>
      </c>
      <c r="O128" s="400">
        <f t="shared" si="140"/>
        <v>25.8125</v>
      </c>
    </row>
    <row r="129" spans="1:15" x14ac:dyDescent="0.25">
      <c r="A129" s="213">
        <f t="shared" si="71"/>
        <v>21.875</v>
      </c>
      <c r="B129" s="213">
        <f t="shared" si="72"/>
        <v>49.875</v>
      </c>
      <c r="D129" s="214">
        <f t="shared" si="73"/>
        <v>16.5</v>
      </c>
      <c r="E129" s="214">
        <f t="shared" si="74"/>
        <v>20.875</v>
      </c>
      <c r="F129" s="135">
        <f t="shared" si="75"/>
        <v>37.875</v>
      </c>
      <c r="H129" s="130">
        <f t="shared" si="76"/>
        <v>15.875</v>
      </c>
      <c r="I129" s="130">
        <f t="shared" si="77"/>
        <v>19.875</v>
      </c>
      <c r="K129" s="215">
        <f t="shared" si="78"/>
        <v>22.875</v>
      </c>
      <c r="L129" s="215">
        <f t="shared" si="79"/>
        <v>19.875</v>
      </c>
      <c r="N129" s="400">
        <f t="shared" ref="N129:O129" si="141">N128+0.0625</f>
        <v>15.875</v>
      </c>
      <c r="O129" s="400">
        <f t="shared" si="141"/>
        <v>25.875</v>
      </c>
    </row>
    <row r="130" spans="1:15" x14ac:dyDescent="0.25">
      <c r="A130" s="213">
        <f t="shared" si="71"/>
        <v>21.9375</v>
      </c>
      <c r="B130" s="213">
        <f t="shared" si="72"/>
        <v>49.9375</v>
      </c>
      <c r="D130" s="214">
        <f t="shared" si="73"/>
        <v>16.5625</v>
      </c>
      <c r="E130" s="214">
        <f t="shared" si="74"/>
        <v>20.9375</v>
      </c>
      <c r="F130" s="135">
        <f t="shared" si="75"/>
        <v>37.9375</v>
      </c>
      <c r="H130" s="130">
        <f t="shared" si="76"/>
        <v>15.9375</v>
      </c>
      <c r="I130" s="130">
        <f t="shared" si="77"/>
        <v>19.9375</v>
      </c>
      <c r="K130" s="215">
        <f t="shared" si="78"/>
        <v>22.9375</v>
      </c>
      <c r="L130" s="215">
        <f t="shared" si="79"/>
        <v>19.9375</v>
      </c>
      <c r="N130" s="400">
        <f t="shared" ref="N130:O130" si="142">N129+0.0625</f>
        <v>15.9375</v>
      </c>
      <c r="O130" s="400">
        <f t="shared" si="142"/>
        <v>25.9375</v>
      </c>
    </row>
    <row r="131" spans="1:15" x14ac:dyDescent="0.25">
      <c r="A131" s="213">
        <f t="shared" si="71"/>
        <v>22</v>
      </c>
      <c r="B131" s="213">
        <f t="shared" si="72"/>
        <v>50</v>
      </c>
      <c r="D131" s="214">
        <f t="shared" si="73"/>
        <v>16.625</v>
      </c>
      <c r="E131" s="214">
        <f t="shared" si="74"/>
        <v>21</v>
      </c>
      <c r="F131" s="135">
        <f t="shared" si="75"/>
        <v>38</v>
      </c>
      <c r="H131" s="130">
        <f t="shared" si="76"/>
        <v>16</v>
      </c>
      <c r="I131" s="130">
        <f t="shared" si="77"/>
        <v>20</v>
      </c>
      <c r="K131" s="215">
        <f t="shared" si="78"/>
        <v>23</v>
      </c>
      <c r="L131" s="215">
        <f t="shared" si="79"/>
        <v>20</v>
      </c>
      <c r="N131" s="400">
        <f t="shared" ref="N131:O131" si="143">N130+0.0625</f>
        <v>16</v>
      </c>
      <c r="O131" s="400">
        <f t="shared" si="143"/>
        <v>26</v>
      </c>
    </row>
    <row r="132" spans="1:15" x14ac:dyDescent="0.25">
      <c r="A132" s="213">
        <f t="shared" ref="A132:A195" si="144">A131+0.0625</f>
        <v>22.0625</v>
      </c>
      <c r="B132" s="213">
        <f t="shared" ref="B132:B195" si="145">B131+0.0625</f>
        <v>50.0625</v>
      </c>
      <c r="D132" s="214">
        <f t="shared" ref="D132:D195" si="146">D131+0.0625</f>
        <v>16.6875</v>
      </c>
      <c r="E132" s="214">
        <f t="shared" ref="E132:E195" si="147">E131+0.0625</f>
        <v>21.0625</v>
      </c>
      <c r="F132" s="135">
        <f t="shared" ref="F132:F195" si="148">F131+0.0625</f>
        <v>38.0625</v>
      </c>
      <c r="H132" s="130">
        <f t="shared" ref="H132:H195" si="149">H131+0.0625</f>
        <v>16.0625</v>
      </c>
      <c r="I132" s="130">
        <f t="shared" ref="I132:I195" si="150">I131+0.0625</f>
        <v>20.0625</v>
      </c>
      <c r="K132" s="215">
        <f t="shared" ref="K132:K195" si="151">K131+0.0625</f>
        <v>23.0625</v>
      </c>
      <c r="L132" s="215">
        <f t="shared" ref="L132:L195" si="152">L131+0.0625</f>
        <v>20.0625</v>
      </c>
      <c r="N132" s="400">
        <f t="shared" ref="N132:O132" si="153">N131+0.0625</f>
        <v>16.0625</v>
      </c>
      <c r="O132" s="400">
        <f t="shared" si="153"/>
        <v>26.0625</v>
      </c>
    </row>
    <row r="133" spans="1:15" x14ac:dyDescent="0.25">
      <c r="A133" s="213">
        <f t="shared" si="144"/>
        <v>22.125</v>
      </c>
      <c r="B133" s="213">
        <f t="shared" si="145"/>
        <v>50.125</v>
      </c>
      <c r="D133" s="214">
        <f t="shared" si="146"/>
        <v>16.75</v>
      </c>
      <c r="E133" s="214">
        <f t="shared" si="147"/>
        <v>21.125</v>
      </c>
      <c r="F133" s="135">
        <f t="shared" si="148"/>
        <v>38.125</v>
      </c>
      <c r="H133" s="130">
        <f t="shared" si="149"/>
        <v>16.125</v>
      </c>
      <c r="I133" s="130">
        <f t="shared" si="150"/>
        <v>20.125</v>
      </c>
      <c r="K133" s="215">
        <f t="shared" si="151"/>
        <v>23.125</v>
      </c>
      <c r="L133" s="215">
        <f t="shared" si="152"/>
        <v>20.125</v>
      </c>
      <c r="N133" s="400">
        <f t="shared" ref="N133:O133" si="154">N132+0.0625</f>
        <v>16.125</v>
      </c>
      <c r="O133" s="400">
        <f t="shared" si="154"/>
        <v>26.125</v>
      </c>
    </row>
    <row r="134" spans="1:15" x14ac:dyDescent="0.25">
      <c r="A134" s="213">
        <f t="shared" si="144"/>
        <v>22.1875</v>
      </c>
      <c r="B134" s="213">
        <f t="shared" si="145"/>
        <v>50.1875</v>
      </c>
      <c r="D134" s="214">
        <f t="shared" si="146"/>
        <v>16.8125</v>
      </c>
      <c r="E134" s="214">
        <f t="shared" si="147"/>
        <v>21.1875</v>
      </c>
      <c r="F134" s="135">
        <f t="shared" si="148"/>
        <v>38.1875</v>
      </c>
      <c r="H134" s="130">
        <f t="shared" si="149"/>
        <v>16.1875</v>
      </c>
      <c r="I134" s="130">
        <f t="shared" si="150"/>
        <v>20.1875</v>
      </c>
      <c r="K134" s="215">
        <f t="shared" si="151"/>
        <v>23.1875</v>
      </c>
      <c r="L134" s="215">
        <f t="shared" si="152"/>
        <v>20.1875</v>
      </c>
      <c r="N134" s="400">
        <f t="shared" ref="N134:O134" si="155">N133+0.0625</f>
        <v>16.1875</v>
      </c>
      <c r="O134" s="400">
        <f t="shared" si="155"/>
        <v>26.1875</v>
      </c>
    </row>
    <row r="135" spans="1:15" x14ac:dyDescent="0.25">
      <c r="A135" s="213">
        <f t="shared" si="144"/>
        <v>22.25</v>
      </c>
      <c r="B135" s="213">
        <f t="shared" si="145"/>
        <v>50.25</v>
      </c>
      <c r="D135" s="214">
        <f t="shared" si="146"/>
        <v>16.875</v>
      </c>
      <c r="E135" s="214">
        <f t="shared" si="147"/>
        <v>21.25</v>
      </c>
      <c r="F135" s="135">
        <f t="shared" si="148"/>
        <v>38.25</v>
      </c>
      <c r="H135" s="130">
        <f t="shared" si="149"/>
        <v>16.25</v>
      </c>
      <c r="I135" s="130">
        <f t="shared" si="150"/>
        <v>20.25</v>
      </c>
      <c r="K135" s="215">
        <f t="shared" si="151"/>
        <v>23.25</v>
      </c>
      <c r="L135" s="215">
        <f t="shared" si="152"/>
        <v>20.25</v>
      </c>
      <c r="N135" s="400">
        <f t="shared" ref="N135:O135" si="156">N134+0.0625</f>
        <v>16.25</v>
      </c>
      <c r="O135" s="400">
        <f t="shared" si="156"/>
        <v>26.25</v>
      </c>
    </row>
    <row r="136" spans="1:15" x14ac:dyDescent="0.25">
      <c r="A136" s="213">
        <f t="shared" si="144"/>
        <v>22.3125</v>
      </c>
      <c r="B136" s="213">
        <f t="shared" si="145"/>
        <v>50.3125</v>
      </c>
      <c r="D136" s="214">
        <f t="shared" si="146"/>
        <v>16.9375</v>
      </c>
      <c r="E136" s="214">
        <f t="shared" si="147"/>
        <v>21.3125</v>
      </c>
      <c r="F136" s="135">
        <f t="shared" si="148"/>
        <v>38.3125</v>
      </c>
      <c r="H136" s="130">
        <f t="shared" si="149"/>
        <v>16.3125</v>
      </c>
      <c r="I136" s="130">
        <f t="shared" si="150"/>
        <v>20.3125</v>
      </c>
      <c r="K136" s="215">
        <f t="shared" si="151"/>
        <v>23.3125</v>
      </c>
      <c r="L136" s="215">
        <f t="shared" si="152"/>
        <v>20.3125</v>
      </c>
      <c r="N136" s="400">
        <f t="shared" ref="N136:O136" si="157">N135+0.0625</f>
        <v>16.3125</v>
      </c>
      <c r="O136" s="400">
        <f t="shared" si="157"/>
        <v>26.3125</v>
      </c>
    </row>
    <row r="137" spans="1:15" x14ac:dyDescent="0.25">
      <c r="A137" s="213">
        <f t="shared" si="144"/>
        <v>22.375</v>
      </c>
      <c r="B137" s="213">
        <f t="shared" si="145"/>
        <v>50.375</v>
      </c>
      <c r="D137" s="214">
        <f t="shared" si="146"/>
        <v>17</v>
      </c>
      <c r="E137" s="214">
        <f t="shared" si="147"/>
        <v>21.375</v>
      </c>
      <c r="F137" s="135">
        <f t="shared" si="148"/>
        <v>38.375</v>
      </c>
      <c r="H137" s="130">
        <f t="shared" si="149"/>
        <v>16.375</v>
      </c>
      <c r="I137" s="130">
        <f t="shared" si="150"/>
        <v>20.375</v>
      </c>
      <c r="K137" s="215">
        <f t="shared" si="151"/>
        <v>23.375</v>
      </c>
      <c r="L137" s="215">
        <f t="shared" si="152"/>
        <v>20.375</v>
      </c>
      <c r="N137" s="400">
        <f t="shared" ref="N137:O137" si="158">N136+0.0625</f>
        <v>16.375</v>
      </c>
      <c r="O137" s="400">
        <f t="shared" si="158"/>
        <v>26.375</v>
      </c>
    </row>
    <row r="138" spans="1:15" x14ac:dyDescent="0.25">
      <c r="A138" s="213">
        <f t="shared" si="144"/>
        <v>22.4375</v>
      </c>
      <c r="B138" s="213">
        <f t="shared" si="145"/>
        <v>50.4375</v>
      </c>
      <c r="D138" s="214">
        <f t="shared" si="146"/>
        <v>17.0625</v>
      </c>
      <c r="E138" s="214">
        <f t="shared" si="147"/>
        <v>21.4375</v>
      </c>
      <c r="F138" s="135">
        <f t="shared" si="148"/>
        <v>38.4375</v>
      </c>
      <c r="H138" s="130">
        <f t="shared" si="149"/>
        <v>16.4375</v>
      </c>
      <c r="I138" s="130">
        <f t="shared" si="150"/>
        <v>20.4375</v>
      </c>
      <c r="K138" s="215">
        <f t="shared" si="151"/>
        <v>23.4375</v>
      </c>
      <c r="L138" s="215">
        <f t="shared" si="152"/>
        <v>20.4375</v>
      </c>
      <c r="N138" s="400">
        <f t="shared" ref="N138:O138" si="159">N137+0.0625</f>
        <v>16.4375</v>
      </c>
      <c r="O138" s="400">
        <f t="shared" si="159"/>
        <v>26.4375</v>
      </c>
    </row>
    <row r="139" spans="1:15" x14ac:dyDescent="0.25">
      <c r="A139" s="213">
        <f t="shared" si="144"/>
        <v>22.5</v>
      </c>
      <c r="B139" s="213">
        <f t="shared" si="145"/>
        <v>50.5</v>
      </c>
      <c r="D139" s="214">
        <f t="shared" si="146"/>
        <v>17.125</v>
      </c>
      <c r="E139" s="214">
        <f t="shared" si="147"/>
        <v>21.5</v>
      </c>
      <c r="F139" s="135">
        <f t="shared" si="148"/>
        <v>38.5</v>
      </c>
      <c r="H139" s="130">
        <f t="shared" si="149"/>
        <v>16.5</v>
      </c>
      <c r="I139" s="130">
        <f t="shared" si="150"/>
        <v>20.5</v>
      </c>
      <c r="K139" s="215">
        <f t="shared" si="151"/>
        <v>23.5</v>
      </c>
      <c r="L139" s="215">
        <f t="shared" si="152"/>
        <v>20.5</v>
      </c>
      <c r="N139" s="400">
        <f t="shared" ref="N139:O139" si="160">N138+0.0625</f>
        <v>16.5</v>
      </c>
      <c r="O139" s="400">
        <f t="shared" si="160"/>
        <v>26.5</v>
      </c>
    </row>
    <row r="140" spans="1:15" x14ac:dyDescent="0.25">
      <c r="A140" s="213">
        <f t="shared" si="144"/>
        <v>22.5625</v>
      </c>
      <c r="B140" s="213">
        <f t="shared" si="145"/>
        <v>50.5625</v>
      </c>
      <c r="D140" s="214">
        <f t="shared" si="146"/>
        <v>17.1875</v>
      </c>
      <c r="E140" s="214">
        <f t="shared" si="147"/>
        <v>21.5625</v>
      </c>
      <c r="F140" s="135">
        <f t="shared" si="148"/>
        <v>38.5625</v>
      </c>
      <c r="H140" s="130">
        <f t="shared" si="149"/>
        <v>16.5625</v>
      </c>
      <c r="I140" s="130">
        <f t="shared" si="150"/>
        <v>20.5625</v>
      </c>
      <c r="K140" s="215">
        <f t="shared" si="151"/>
        <v>23.5625</v>
      </c>
      <c r="L140" s="215">
        <f t="shared" si="152"/>
        <v>20.5625</v>
      </c>
      <c r="N140" s="400">
        <f t="shared" ref="N140:O140" si="161">N139+0.0625</f>
        <v>16.5625</v>
      </c>
      <c r="O140" s="400">
        <f t="shared" si="161"/>
        <v>26.5625</v>
      </c>
    </row>
    <row r="141" spans="1:15" x14ac:dyDescent="0.25">
      <c r="A141" s="213">
        <f t="shared" si="144"/>
        <v>22.625</v>
      </c>
      <c r="B141" s="213">
        <f t="shared" si="145"/>
        <v>50.625</v>
      </c>
      <c r="D141" s="214">
        <f t="shared" si="146"/>
        <v>17.25</v>
      </c>
      <c r="E141" s="214">
        <f t="shared" si="147"/>
        <v>21.625</v>
      </c>
      <c r="F141" s="135">
        <f t="shared" si="148"/>
        <v>38.625</v>
      </c>
      <c r="H141" s="130">
        <f t="shared" si="149"/>
        <v>16.625</v>
      </c>
      <c r="I141" s="130">
        <f t="shared" si="150"/>
        <v>20.625</v>
      </c>
      <c r="K141" s="215">
        <f t="shared" si="151"/>
        <v>23.625</v>
      </c>
      <c r="L141" s="215">
        <f t="shared" si="152"/>
        <v>20.625</v>
      </c>
      <c r="N141" s="400">
        <f t="shared" ref="N141:O141" si="162">N140+0.0625</f>
        <v>16.625</v>
      </c>
      <c r="O141" s="400">
        <f t="shared" si="162"/>
        <v>26.625</v>
      </c>
    </row>
    <row r="142" spans="1:15" x14ac:dyDescent="0.25">
      <c r="A142" s="213">
        <f t="shared" si="144"/>
        <v>22.6875</v>
      </c>
      <c r="B142" s="213">
        <f t="shared" si="145"/>
        <v>50.6875</v>
      </c>
      <c r="D142" s="214">
        <f t="shared" si="146"/>
        <v>17.3125</v>
      </c>
      <c r="E142" s="214">
        <f t="shared" si="147"/>
        <v>21.6875</v>
      </c>
      <c r="F142" s="135">
        <f t="shared" si="148"/>
        <v>38.6875</v>
      </c>
      <c r="H142" s="130">
        <f t="shared" si="149"/>
        <v>16.6875</v>
      </c>
      <c r="I142" s="130">
        <f t="shared" si="150"/>
        <v>20.6875</v>
      </c>
      <c r="K142" s="215">
        <f t="shared" si="151"/>
        <v>23.6875</v>
      </c>
      <c r="L142" s="215">
        <f t="shared" si="152"/>
        <v>20.6875</v>
      </c>
      <c r="N142" s="400">
        <f t="shared" ref="N142:O142" si="163">N141+0.0625</f>
        <v>16.6875</v>
      </c>
      <c r="O142" s="400">
        <f t="shared" si="163"/>
        <v>26.6875</v>
      </c>
    </row>
    <row r="143" spans="1:15" x14ac:dyDescent="0.25">
      <c r="A143" s="213">
        <f t="shared" si="144"/>
        <v>22.75</v>
      </c>
      <c r="B143" s="213">
        <f t="shared" si="145"/>
        <v>50.75</v>
      </c>
      <c r="D143" s="214">
        <f t="shared" si="146"/>
        <v>17.375</v>
      </c>
      <c r="E143" s="214">
        <f t="shared" si="147"/>
        <v>21.75</v>
      </c>
      <c r="F143" s="135">
        <f t="shared" si="148"/>
        <v>38.75</v>
      </c>
      <c r="H143" s="130">
        <f t="shared" si="149"/>
        <v>16.75</v>
      </c>
      <c r="I143" s="130">
        <f t="shared" si="150"/>
        <v>20.75</v>
      </c>
      <c r="K143" s="215">
        <f t="shared" si="151"/>
        <v>23.75</v>
      </c>
      <c r="L143" s="215">
        <f t="shared" si="152"/>
        <v>20.75</v>
      </c>
      <c r="N143" s="400">
        <f t="shared" ref="N143:O143" si="164">N142+0.0625</f>
        <v>16.75</v>
      </c>
      <c r="O143" s="400">
        <f t="shared" si="164"/>
        <v>26.75</v>
      </c>
    </row>
    <row r="144" spans="1:15" x14ac:dyDescent="0.25">
      <c r="A144" s="213">
        <f t="shared" si="144"/>
        <v>22.8125</v>
      </c>
      <c r="B144" s="213">
        <f t="shared" si="145"/>
        <v>50.8125</v>
      </c>
      <c r="D144" s="214">
        <f t="shared" si="146"/>
        <v>17.4375</v>
      </c>
      <c r="E144" s="214">
        <f t="shared" si="147"/>
        <v>21.8125</v>
      </c>
      <c r="F144" s="135">
        <f t="shared" si="148"/>
        <v>38.8125</v>
      </c>
      <c r="H144" s="130">
        <f t="shared" si="149"/>
        <v>16.8125</v>
      </c>
      <c r="I144" s="130">
        <f t="shared" si="150"/>
        <v>20.8125</v>
      </c>
      <c r="K144" s="215">
        <f t="shared" si="151"/>
        <v>23.8125</v>
      </c>
      <c r="L144" s="215">
        <f t="shared" si="152"/>
        <v>20.8125</v>
      </c>
      <c r="N144" s="400">
        <f t="shared" ref="N144:O144" si="165">N143+0.0625</f>
        <v>16.8125</v>
      </c>
      <c r="O144" s="400">
        <f t="shared" si="165"/>
        <v>26.8125</v>
      </c>
    </row>
    <row r="145" spans="1:15" x14ac:dyDescent="0.25">
      <c r="A145" s="213">
        <f t="shared" si="144"/>
        <v>22.875</v>
      </c>
      <c r="B145" s="213">
        <f t="shared" si="145"/>
        <v>50.875</v>
      </c>
      <c r="D145" s="214">
        <f t="shared" si="146"/>
        <v>17.5</v>
      </c>
      <c r="E145" s="214">
        <f t="shared" si="147"/>
        <v>21.875</v>
      </c>
      <c r="F145" s="135">
        <f t="shared" si="148"/>
        <v>38.875</v>
      </c>
      <c r="H145" s="130">
        <f t="shared" si="149"/>
        <v>16.875</v>
      </c>
      <c r="I145" s="130">
        <f t="shared" si="150"/>
        <v>20.875</v>
      </c>
      <c r="K145" s="215">
        <f t="shared" si="151"/>
        <v>23.875</v>
      </c>
      <c r="L145" s="215">
        <f t="shared" si="152"/>
        <v>20.875</v>
      </c>
      <c r="N145" s="400">
        <f t="shared" ref="N145:O145" si="166">N144+0.0625</f>
        <v>16.875</v>
      </c>
      <c r="O145" s="400">
        <f t="shared" si="166"/>
        <v>26.875</v>
      </c>
    </row>
    <row r="146" spans="1:15" x14ac:dyDescent="0.25">
      <c r="A146" s="213">
        <f t="shared" si="144"/>
        <v>22.9375</v>
      </c>
      <c r="B146" s="213">
        <f t="shared" si="145"/>
        <v>50.9375</v>
      </c>
      <c r="D146" s="214">
        <f t="shared" si="146"/>
        <v>17.5625</v>
      </c>
      <c r="E146" s="214">
        <f t="shared" si="147"/>
        <v>21.9375</v>
      </c>
      <c r="F146" s="135">
        <f t="shared" si="148"/>
        <v>38.9375</v>
      </c>
      <c r="H146" s="130">
        <f t="shared" si="149"/>
        <v>16.9375</v>
      </c>
      <c r="I146" s="130">
        <f t="shared" si="150"/>
        <v>20.9375</v>
      </c>
      <c r="K146" s="215">
        <f t="shared" si="151"/>
        <v>23.9375</v>
      </c>
      <c r="L146" s="215">
        <f t="shared" si="152"/>
        <v>20.9375</v>
      </c>
      <c r="N146" s="400">
        <f t="shared" ref="N146:O146" si="167">N145+0.0625</f>
        <v>16.9375</v>
      </c>
      <c r="O146" s="400">
        <f t="shared" si="167"/>
        <v>26.9375</v>
      </c>
    </row>
    <row r="147" spans="1:15" x14ac:dyDescent="0.25">
      <c r="A147" s="213">
        <f t="shared" si="144"/>
        <v>23</v>
      </c>
      <c r="B147" s="213">
        <f t="shared" si="145"/>
        <v>51</v>
      </c>
      <c r="D147" s="214">
        <f t="shared" si="146"/>
        <v>17.625</v>
      </c>
      <c r="E147" s="214">
        <f t="shared" si="147"/>
        <v>22</v>
      </c>
      <c r="F147" s="135">
        <f t="shared" si="148"/>
        <v>39</v>
      </c>
      <c r="H147" s="130">
        <f t="shared" si="149"/>
        <v>17</v>
      </c>
      <c r="I147" s="130">
        <f t="shared" si="150"/>
        <v>21</v>
      </c>
      <c r="K147" s="215">
        <f t="shared" si="151"/>
        <v>24</v>
      </c>
      <c r="L147" s="215">
        <f t="shared" si="152"/>
        <v>21</v>
      </c>
      <c r="N147" s="400">
        <f t="shared" ref="N147:O147" si="168">N146+0.0625</f>
        <v>17</v>
      </c>
      <c r="O147" s="400">
        <f t="shared" si="168"/>
        <v>27</v>
      </c>
    </row>
    <row r="148" spans="1:15" x14ac:dyDescent="0.25">
      <c r="A148" s="213">
        <f t="shared" si="144"/>
        <v>23.0625</v>
      </c>
      <c r="B148" s="213">
        <f t="shared" si="145"/>
        <v>51.0625</v>
      </c>
      <c r="D148" s="214">
        <f t="shared" si="146"/>
        <v>17.6875</v>
      </c>
      <c r="E148" s="214">
        <f t="shared" si="147"/>
        <v>22.0625</v>
      </c>
      <c r="F148" s="135">
        <f t="shared" si="148"/>
        <v>39.0625</v>
      </c>
      <c r="H148" s="130">
        <f t="shared" si="149"/>
        <v>17.0625</v>
      </c>
      <c r="I148" s="130">
        <f t="shared" si="150"/>
        <v>21.0625</v>
      </c>
      <c r="K148" s="215">
        <f t="shared" si="151"/>
        <v>24.0625</v>
      </c>
      <c r="L148" s="215">
        <f t="shared" si="152"/>
        <v>21.0625</v>
      </c>
      <c r="N148" s="400">
        <f t="shared" ref="N148:O148" si="169">N147+0.0625</f>
        <v>17.0625</v>
      </c>
      <c r="O148" s="400">
        <f t="shared" si="169"/>
        <v>27.0625</v>
      </c>
    </row>
    <row r="149" spans="1:15" x14ac:dyDescent="0.25">
      <c r="A149" s="213">
        <f t="shared" si="144"/>
        <v>23.125</v>
      </c>
      <c r="B149" s="213">
        <f t="shared" si="145"/>
        <v>51.125</v>
      </c>
      <c r="D149" s="214">
        <f t="shared" si="146"/>
        <v>17.75</v>
      </c>
      <c r="E149" s="214">
        <f t="shared" si="147"/>
        <v>22.125</v>
      </c>
      <c r="F149" s="135">
        <f t="shared" si="148"/>
        <v>39.125</v>
      </c>
      <c r="H149" s="130">
        <f t="shared" si="149"/>
        <v>17.125</v>
      </c>
      <c r="I149" s="130">
        <f t="shared" si="150"/>
        <v>21.125</v>
      </c>
      <c r="K149" s="215">
        <f t="shared" si="151"/>
        <v>24.125</v>
      </c>
      <c r="L149" s="215">
        <f t="shared" si="152"/>
        <v>21.125</v>
      </c>
      <c r="N149" s="400">
        <f t="shared" ref="N149:O149" si="170">N148+0.0625</f>
        <v>17.125</v>
      </c>
      <c r="O149" s="400">
        <f t="shared" si="170"/>
        <v>27.125</v>
      </c>
    </row>
    <row r="150" spans="1:15" x14ac:dyDescent="0.25">
      <c r="A150" s="213">
        <f t="shared" si="144"/>
        <v>23.1875</v>
      </c>
      <c r="B150" s="213">
        <f t="shared" si="145"/>
        <v>51.1875</v>
      </c>
      <c r="D150" s="214">
        <f t="shared" si="146"/>
        <v>17.8125</v>
      </c>
      <c r="E150" s="214">
        <f t="shared" si="147"/>
        <v>22.1875</v>
      </c>
      <c r="F150" s="135">
        <f t="shared" si="148"/>
        <v>39.1875</v>
      </c>
      <c r="H150" s="130">
        <f t="shared" si="149"/>
        <v>17.1875</v>
      </c>
      <c r="I150" s="130">
        <f t="shared" si="150"/>
        <v>21.1875</v>
      </c>
      <c r="K150" s="215">
        <f t="shared" si="151"/>
        <v>24.1875</v>
      </c>
      <c r="L150" s="215">
        <f t="shared" si="152"/>
        <v>21.1875</v>
      </c>
      <c r="N150" s="400">
        <f t="shared" ref="N150:O150" si="171">N149+0.0625</f>
        <v>17.1875</v>
      </c>
      <c r="O150" s="400">
        <f t="shared" si="171"/>
        <v>27.1875</v>
      </c>
    </row>
    <row r="151" spans="1:15" x14ac:dyDescent="0.25">
      <c r="A151" s="213">
        <f t="shared" si="144"/>
        <v>23.25</v>
      </c>
      <c r="B151" s="213">
        <f t="shared" si="145"/>
        <v>51.25</v>
      </c>
      <c r="D151" s="214">
        <f t="shared" si="146"/>
        <v>17.875</v>
      </c>
      <c r="E151" s="214">
        <f t="shared" si="147"/>
        <v>22.25</v>
      </c>
      <c r="F151" s="135">
        <f t="shared" si="148"/>
        <v>39.25</v>
      </c>
      <c r="H151" s="130">
        <f t="shared" si="149"/>
        <v>17.25</v>
      </c>
      <c r="I151" s="130">
        <f t="shared" si="150"/>
        <v>21.25</v>
      </c>
      <c r="K151" s="215">
        <f t="shared" si="151"/>
        <v>24.25</v>
      </c>
      <c r="L151" s="215">
        <f t="shared" si="152"/>
        <v>21.25</v>
      </c>
      <c r="N151" s="400">
        <f t="shared" ref="N151:O151" si="172">N150+0.0625</f>
        <v>17.25</v>
      </c>
      <c r="O151" s="400">
        <f t="shared" si="172"/>
        <v>27.25</v>
      </c>
    </row>
    <row r="152" spans="1:15" x14ac:dyDescent="0.25">
      <c r="A152" s="213">
        <f t="shared" si="144"/>
        <v>23.3125</v>
      </c>
      <c r="B152" s="213">
        <f t="shared" si="145"/>
        <v>51.3125</v>
      </c>
      <c r="D152" s="214">
        <f t="shared" si="146"/>
        <v>17.9375</v>
      </c>
      <c r="E152" s="214">
        <f t="shared" si="147"/>
        <v>22.3125</v>
      </c>
      <c r="F152" s="135">
        <f t="shared" si="148"/>
        <v>39.3125</v>
      </c>
      <c r="H152" s="130">
        <f t="shared" si="149"/>
        <v>17.3125</v>
      </c>
      <c r="I152" s="130">
        <f t="shared" si="150"/>
        <v>21.3125</v>
      </c>
      <c r="K152" s="215">
        <f t="shared" si="151"/>
        <v>24.3125</v>
      </c>
      <c r="L152" s="215">
        <f t="shared" si="152"/>
        <v>21.3125</v>
      </c>
      <c r="N152" s="400">
        <f t="shared" ref="N152:O152" si="173">N151+0.0625</f>
        <v>17.3125</v>
      </c>
      <c r="O152" s="400">
        <f t="shared" si="173"/>
        <v>27.3125</v>
      </c>
    </row>
    <row r="153" spans="1:15" x14ac:dyDescent="0.25">
      <c r="A153" s="213">
        <f t="shared" si="144"/>
        <v>23.375</v>
      </c>
      <c r="B153" s="213">
        <f t="shared" si="145"/>
        <v>51.375</v>
      </c>
      <c r="D153" s="214">
        <f t="shared" si="146"/>
        <v>18</v>
      </c>
      <c r="E153" s="214">
        <f t="shared" si="147"/>
        <v>22.375</v>
      </c>
      <c r="F153" s="135">
        <f t="shared" si="148"/>
        <v>39.375</v>
      </c>
      <c r="H153" s="130">
        <f t="shared" si="149"/>
        <v>17.375</v>
      </c>
      <c r="I153" s="130">
        <f t="shared" si="150"/>
        <v>21.375</v>
      </c>
      <c r="K153" s="215">
        <f t="shared" si="151"/>
        <v>24.375</v>
      </c>
      <c r="L153" s="215">
        <f t="shared" si="152"/>
        <v>21.375</v>
      </c>
      <c r="N153" s="400">
        <f t="shared" ref="N153:O153" si="174">N152+0.0625</f>
        <v>17.375</v>
      </c>
      <c r="O153" s="400">
        <f t="shared" si="174"/>
        <v>27.375</v>
      </c>
    </row>
    <row r="154" spans="1:15" x14ac:dyDescent="0.25">
      <c r="A154" s="213">
        <f t="shared" si="144"/>
        <v>23.4375</v>
      </c>
      <c r="B154" s="213">
        <f t="shared" si="145"/>
        <v>51.4375</v>
      </c>
      <c r="D154" s="214">
        <f t="shared" si="146"/>
        <v>18.0625</v>
      </c>
      <c r="E154" s="214">
        <f t="shared" si="147"/>
        <v>22.4375</v>
      </c>
      <c r="F154" s="135">
        <f t="shared" si="148"/>
        <v>39.4375</v>
      </c>
      <c r="H154" s="130">
        <f t="shared" si="149"/>
        <v>17.4375</v>
      </c>
      <c r="I154" s="130">
        <f t="shared" si="150"/>
        <v>21.4375</v>
      </c>
      <c r="K154" s="215">
        <f t="shared" si="151"/>
        <v>24.4375</v>
      </c>
      <c r="L154" s="215">
        <f t="shared" si="152"/>
        <v>21.4375</v>
      </c>
      <c r="N154" s="400">
        <f t="shared" ref="N154:O154" si="175">N153+0.0625</f>
        <v>17.4375</v>
      </c>
      <c r="O154" s="400">
        <f t="shared" si="175"/>
        <v>27.4375</v>
      </c>
    </row>
    <row r="155" spans="1:15" x14ac:dyDescent="0.25">
      <c r="A155" s="213">
        <f t="shared" si="144"/>
        <v>23.5</v>
      </c>
      <c r="B155" s="213">
        <f t="shared" si="145"/>
        <v>51.5</v>
      </c>
      <c r="D155" s="214">
        <f t="shared" si="146"/>
        <v>18.125</v>
      </c>
      <c r="E155" s="214">
        <f t="shared" si="147"/>
        <v>22.5</v>
      </c>
      <c r="F155" s="135">
        <f t="shared" si="148"/>
        <v>39.5</v>
      </c>
      <c r="H155" s="130">
        <f t="shared" si="149"/>
        <v>17.5</v>
      </c>
      <c r="I155" s="130">
        <f t="shared" si="150"/>
        <v>21.5</v>
      </c>
      <c r="K155" s="215">
        <f t="shared" si="151"/>
        <v>24.5</v>
      </c>
      <c r="L155" s="215">
        <f t="shared" si="152"/>
        <v>21.5</v>
      </c>
      <c r="N155" s="400">
        <f t="shared" ref="N155:O155" si="176">N154+0.0625</f>
        <v>17.5</v>
      </c>
      <c r="O155" s="400">
        <f t="shared" si="176"/>
        <v>27.5</v>
      </c>
    </row>
    <row r="156" spans="1:15" x14ac:dyDescent="0.25">
      <c r="A156" s="213">
        <f t="shared" si="144"/>
        <v>23.5625</v>
      </c>
      <c r="B156" s="213">
        <f t="shared" si="145"/>
        <v>51.5625</v>
      </c>
      <c r="D156" s="214">
        <f t="shared" si="146"/>
        <v>18.1875</v>
      </c>
      <c r="E156" s="214">
        <f t="shared" si="147"/>
        <v>22.5625</v>
      </c>
      <c r="F156" s="135">
        <f t="shared" si="148"/>
        <v>39.5625</v>
      </c>
      <c r="H156" s="130">
        <f t="shared" si="149"/>
        <v>17.5625</v>
      </c>
      <c r="I156" s="130">
        <f t="shared" si="150"/>
        <v>21.5625</v>
      </c>
      <c r="K156" s="215">
        <f t="shared" si="151"/>
        <v>24.5625</v>
      </c>
      <c r="L156" s="215">
        <f t="shared" si="152"/>
        <v>21.5625</v>
      </c>
      <c r="N156" s="400">
        <f t="shared" ref="N156:O156" si="177">N155+0.0625</f>
        <v>17.5625</v>
      </c>
      <c r="O156" s="400">
        <f t="shared" si="177"/>
        <v>27.5625</v>
      </c>
    </row>
    <row r="157" spans="1:15" x14ac:dyDescent="0.25">
      <c r="A157" s="213">
        <f t="shared" si="144"/>
        <v>23.625</v>
      </c>
      <c r="B157" s="213">
        <f t="shared" si="145"/>
        <v>51.625</v>
      </c>
      <c r="D157" s="214">
        <f t="shared" si="146"/>
        <v>18.25</v>
      </c>
      <c r="E157" s="214">
        <f t="shared" si="147"/>
        <v>22.625</v>
      </c>
      <c r="F157" s="135">
        <f t="shared" si="148"/>
        <v>39.625</v>
      </c>
      <c r="H157" s="130">
        <f t="shared" si="149"/>
        <v>17.625</v>
      </c>
      <c r="I157" s="130">
        <f t="shared" si="150"/>
        <v>21.625</v>
      </c>
      <c r="K157" s="215">
        <f t="shared" si="151"/>
        <v>24.625</v>
      </c>
      <c r="L157" s="215">
        <f t="shared" si="152"/>
        <v>21.625</v>
      </c>
      <c r="N157" s="400">
        <f t="shared" ref="N157:O157" si="178">N156+0.0625</f>
        <v>17.625</v>
      </c>
      <c r="O157" s="400">
        <f t="shared" si="178"/>
        <v>27.625</v>
      </c>
    </row>
    <row r="158" spans="1:15" x14ac:dyDescent="0.25">
      <c r="A158" s="213">
        <f t="shared" si="144"/>
        <v>23.6875</v>
      </c>
      <c r="B158" s="213">
        <f t="shared" si="145"/>
        <v>51.6875</v>
      </c>
      <c r="D158" s="214">
        <f t="shared" si="146"/>
        <v>18.3125</v>
      </c>
      <c r="E158" s="214">
        <f t="shared" si="147"/>
        <v>22.6875</v>
      </c>
      <c r="F158" s="135">
        <f t="shared" si="148"/>
        <v>39.6875</v>
      </c>
      <c r="H158" s="130">
        <f t="shared" si="149"/>
        <v>17.6875</v>
      </c>
      <c r="I158" s="130">
        <f t="shared" si="150"/>
        <v>21.6875</v>
      </c>
      <c r="K158" s="215">
        <f t="shared" si="151"/>
        <v>24.6875</v>
      </c>
      <c r="L158" s="215">
        <f t="shared" si="152"/>
        <v>21.6875</v>
      </c>
      <c r="N158" s="400">
        <f t="shared" ref="N158:O158" si="179">N157+0.0625</f>
        <v>17.6875</v>
      </c>
      <c r="O158" s="400">
        <f t="shared" si="179"/>
        <v>27.6875</v>
      </c>
    </row>
    <row r="159" spans="1:15" x14ac:dyDescent="0.25">
      <c r="A159" s="213">
        <f t="shared" si="144"/>
        <v>23.75</v>
      </c>
      <c r="B159" s="213">
        <f t="shared" si="145"/>
        <v>51.75</v>
      </c>
      <c r="D159" s="214">
        <f t="shared" si="146"/>
        <v>18.375</v>
      </c>
      <c r="E159" s="214">
        <f t="shared" si="147"/>
        <v>22.75</v>
      </c>
      <c r="F159" s="135">
        <f t="shared" si="148"/>
        <v>39.75</v>
      </c>
      <c r="H159" s="130">
        <f t="shared" si="149"/>
        <v>17.75</v>
      </c>
      <c r="I159" s="130">
        <f t="shared" si="150"/>
        <v>21.75</v>
      </c>
      <c r="K159" s="215">
        <f t="shared" si="151"/>
        <v>24.75</v>
      </c>
      <c r="L159" s="215">
        <f t="shared" si="152"/>
        <v>21.75</v>
      </c>
      <c r="N159" s="400">
        <f t="shared" ref="N159:O159" si="180">N158+0.0625</f>
        <v>17.75</v>
      </c>
      <c r="O159" s="400">
        <f t="shared" si="180"/>
        <v>27.75</v>
      </c>
    </row>
    <row r="160" spans="1:15" x14ac:dyDescent="0.25">
      <c r="A160" s="213">
        <f t="shared" si="144"/>
        <v>23.8125</v>
      </c>
      <c r="B160" s="213">
        <f t="shared" si="145"/>
        <v>51.8125</v>
      </c>
      <c r="D160" s="214">
        <f t="shared" si="146"/>
        <v>18.4375</v>
      </c>
      <c r="E160" s="214">
        <f t="shared" si="147"/>
        <v>22.8125</v>
      </c>
      <c r="F160" s="135">
        <f t="shared" si="148"/>
        <v>39.8125</v>
      </c>
      <c r="H160" s="130">
        <f t="shared" si="149"/>
        <v>17.8125</v>
      </c>
      <c r="I160" s="130">
        <f t="shared" si="150"/>
        <v>21.8125</v>
      </c>
      <c r="K160" s="215">
        <f t="shared" si="151"/>
        <v>24.8125</v>
      </c>
      <c r="L160" s="215">
        <f t="shared" si="152"/>
        <v>21.8125</v>
      </c>
      <c r="N160" s="400">
        <f t="shared" ref="N160:O160" si="181">N159+0.0625</f>
        <v>17.8125</v>
      </c>
      <c r="O160" s="400">
        <f t="shared" si="181"/>
        <v>27.8125</v>
      </c>
    </row>
    <row r="161" spans="1:15" x14ac:dyDescent="0.25">
      <c r="A161" s="213">
        <f t="shared" si="144"/>
        <v>23.875</v>
      </c>
      <c r="B161" s="213">
        <f t="shared" si="145"/>
        <v>51.875</v>
      </c>
      <c r="D161" s="214">
        <f t="shared" si="146"/>
        <v>18.5</v>
      </c>
      <c r="E161" s="214">
        <f t="shared" si="147"/>
        <v>22.875</v>
      </c>
      <c r="F161" s="135">
        <f t="shared" si="148"/>
        <v>39.875</v>
      </c>
      <c r="H161" s="130">
        <f t="shared" si="149"/>
        <v>17.875</v>
      </c>
      <c r="I161" s="130">
        <f t="shared" si="150"/>
        <v>21.875</v>
      </c>
      <c r="K161" s="215">
        <f t="shared" si="151"/>
        <v>24.875</v>
      </c>
      <c r="L161" s="215">
        <f t="shared" si="152"/>
        <v>21.875</v>
      </c>
      <c r="N161" s="400">
        <f t="shared" ref="N161:O161" si="182">N160+0.0625</f>
        <v>17.875</v>
      </c>
      <c r="O161" s="400">
        <f t="shared" si="182"/>
        <v>27.875</v>
      </c>
    </row>
    <row r="162" spans="1:15" x14ac:dyDescent="0.25">
      <c r="A162" s="213">
        <f t="shared" si="144"/>
        <v>23.9375</v>
      </c>
      <c r="B162" s="213">
        <f t="shared" si="145"/>
        <v>51.9375</v>
      </c>
      <c r="D162" s="214">
        <f t="shared" si="146"/>
        <v>18.5625</v>
      </c>
      <c r="E162" s="214">
        <f t="shared" si="147"/>
        <v>22.9375</v>
      </c>
      <c r="F162" s="135">
        <f t="shared" si="148"/>
        <v>39.9375</v>
      </c>
      <c r="H162" s="130">
        <f t="shared" si="149"/>
        <v>17.9375</v>
      </c>
      <c r="I162" s="130">
        <f t="shared" si="150"/>
        <v>21.9375</v>
      </c>
      <c r="K162" s="215">
        <f t="shared" si="151"/>
        <v>24.9375</v>
      </c>
      <c r="L162" s="215">
        <f t="shared" si="152"/>
        <v>21.9375</v>
      </c>
      <c r="N162" s="400">
        <f t="shared" ref="N162:O162" si="183">N161+0.0625</f>
        <v>17.9375</v>
      </c>
      <c r="O162" s="400">
        <f t="shared" si="183"/>
        <v>27.9375</v>
      </c>
    </row>
    <row r="163" spans="1:15" x14ac:dyDescent="0.25">
      <c r="A163" s="213">
        <f t="shared" si="144"/>
        <v>24</v>
      </c>
      <c r="B163" s="213">
        <f t="shared" si="145"/>
        <v>52</v>
      </c>
      <c r="D163" s="214">
        <f t="shared" si="146"/>
        <v>18.625</v>
      </c>
      <c r="E163" s="214">
        <f t="shared" si="147"/>
        <v>23</v>
      </c>
      <c r="F163" s="135">
        <f t="shared" si="148"/>
        <v>40</v>
      </c>
      <c r="H163" s="130">
        <f t="shared" si="149"/>
        <v>18</v>
      </c>
      <c r="I163" s="130">
        <f t="shared" si="150"/>
        <v>22</v>
      </c>
      <c r="K163" s="215">
        <f t="shared" si="151"/>
        <v>25</v>
      </c>
      <c r="L163" s="215">
        <f t="shared" si="152"/>
        <v>22</v>
      </c>
      <c r="N163" s="400">
        <f t="shared" ref="N163:O163" si="184">N162+0.0625</f>
        <v>18</v>
      </c>
      <c r="O163" s="400">
        <f t="shared" si="184"/>
        <v>28</v>
      </c>
    </row>
    <row r="164" spans="1:15" x14ac:dyDescent="0.25">
      <c r="A164" s="213">
        <f t="shared" si="144"/>
        <v>24.0625</v>
      </c>
      <c r="B164" s="213">
        <f t="shared" si="145"/>
        <v>52.0625</v>
      </c>
      <c r="D164" s="214">
        <f t="shared" si="146"/>
        <v>18.6875</v>
      </c>
      <c r="E164" s="214">
        <f t="shared" si="147"/>
        <v>23.0625</v>
      </c>
      <c r="F164" s="135">
        <f t="shared" si="148"/>
        <v>40.0625</v>
      </c>
      <c r="H164" s="130">
        <f t="shared" si="149"/>
        <v>18.0625</v>
      </c>
      <c r="I164" s="130">
        <f t="shared" si="150"/>
        <v>22.0625</v>
      </c>
      <c r="K164" s="215">
        <f t="shared" si="151"/>
        <v>25.0625</v>
      </c>
      <c r="L164" s="215">
        <f t="shared" si="152"/>
        <v>22.0625</v>
      </c>
      <c r="N164" s="400">
        <f t="shared" ref="N164:O164" si="185">N163+0.0625</f>
        <v>18.0625</v>
      </c>
      <c r="O164" s="400">
        <f t="shared" si="185"/>
        <v>28.0625</v>
      </c>
    </row>
    <row r="165" spans="1:15" x14ac:dyDescent="0.25">
      <c r="A165" s="213">
        <f t="shared" si="144"/>
        <v>24.125</v>
      </c>
      <c r="B165" s="213">
        <f t="shared" si="145"/>
        <v>52.125</v>
      </c>
      <c r="D165" s="214">
        <f t="shared" si="146"/>
        <v>18.75</v>
      </c>
      <c r="E165" s="214">
        <f t="shared" si="147"/>
        <v>23.125</v>
      </c>
      <c r="F165" s="135">
        <f t="shared" si="148"/>
        <v>40.125</v>
      </c>
      <c r="H165" s="130">
        <f t="shared" si="149"/>
        <v>18.125</v>
      </c>
      <c r="I165" s="130">
        <f t="shared" si="150"/>
        <v>22.125</v>
      </c>
      <c r="K165" s="215">
        <f t="shared" si="151"/>
        <v>25.125</v>
      </c>
      <c r="L165" s="215">
        <f t="shared" si="152"/>
        <v>22.125</v>
      </c>
      <c r="N165" s="400">
        <f t="shared" ref="N165:O165" si="186">N164+0.0625</f>
        <v>18.125</v>
      </c>
      <c r="O165" s="400">
        <f t="shared" si="186"/>
        <v>28.125</v>
      </c>
    </row>
    <row r="166" spans="1:15" x14ac:dyDescent="0.25">
      <c r="A166" s="213">
        <f t="shared" si="144"/>
        <v>24.1875</v>
      </c>
      <c r="B166" s="213">
        <f t="shared" si="145"/>
        <v>52.1875</v>
      </c>
      <c r="D166" s="214">
        <f t="shared" si="146"/>
        <v>18.8125</v>
      </c>
      <c r="E166" s="214">
        <f t="shared" si="147"/>
        <v>23.1875</v>
      </c>
      <c r="F166" s="135">
        <f t="shared" si="148"/>
        <v>40.1875</v>
      </c>
      <c r="H166" s="130">
        <f t="shared" si="149"/>
        <v>18.1875</v>
      </c>
      <c r="I166" s="130">
        <f t="shared" si="150"/>
        <v>22.1875</v>
      </c>
      <c r="K166" s="215">
        <f t="shared" si="151"/>
        <v>25.1875</v>
      </c>
      <c r="L166" s="215">
        <f t="shared" si="152"/>
        <v>22.1875</v>
      </c>
      <c r="N166" s="400">
        <f t="shared" ref="N166:O166" si="187">N165+0.0625</f>
        <v>18.1875</v>
      </c>
      <c r="O166" s="400">
        <f t="shared" si="187"/>
        <v>28.1875</v>
      </c>
    </row>
    <row r="167" spans="1:15" x14ac:dyDescent="0.25">
      <c r="A167" s="213">
        <f t="shared" si="144"/>
        <v>24.25</v>
      </c>
      <c r="B167" s="213">
        <f t="shared" si="145"/>
        <v>52.25</v>
      </c>
      <c r="D167" s="214">
        <f t="shared" si="146"/>
        <v>18.875</v>
      </c>
      <c r="E167" s="214">
        <f t="shared" si="147"/>
        <v>23.25</v>
      </c>
      <c r="F167" s="135">
        <f t="shared" si="148"/>
        <v>40.25</v>
      </c>
      <c r="H167" s="130">
        <f t="shared" si="149"/>
        <v>18.25</v>
      </c>
      <c r="I167" s="130">
        <f t="shared" si="150"/>
        <v>22.25</v>
      </c>
      <c r="K167" s="215">
        <f t="shared" si="151"/>
        <v>25.25</v>
      </c>
      <c r="L167" s="215">
        <f t="shared" si="152"/>
        <v>22.25</v>
      </c>
      <c r="N167" s="400">
        <f t="shared" ref="N167:O167" si="188">N166+0.0625</f>
        <v>18.25</v>
      </c>
      <c r="O167" s="400">
        <f t="shared" si="188"/>
        <v>28.25</v>
      </c>
    </row>
    <row r="168" spans="1:15" x14ac:dyDescent="0.25">
      <c r="A168" s="213">
        <f t="shared" si="144"/>
        <v>24.3125</v>
      </c>
      <c r="B168" s="213">
        <f t="shared" si="145"/>
        <v>52.3125</v>
      </c>
      <c r="D168" s="214">
        <f t="shared" si="146"/>
        <v>18.9375</v>
      </c>
      <c r="E168" s="214">
        <f t="shared" si="147"/>
        <v>23.3125</v>
      </c>
      <c r="F168" s="135">
        <f t="shared" si="148"/>
        <v>40.3125</v>
      </c>
      <c r="H168" s="130">
        <f t="shared" si="149"/>
        <v>18.3125</v>
      </c>
      <c r="I168" s="130">
        <f t="shared" si="150"/>
        <v>22.3125</v>
      </c>
      <c r="K168" s="215">
        <f t="shared" si="151"/>
        <v>25.3125</v>
      </c>
      <c r="L168" s="215">
        <f t="shared" si="152"/>
        <v>22.3125</v>
      </c>
      <c r="N168" s="400">
        <f t="shared" ref="N168:O168" si="189">N167+0.0625</f>
        <v>18.3125</v>
      </c>
      <c r="O168" s="400">
        <f t="shared" si="189"/>
        <v>28.3125</v>
      </c>
    </row>
    <row r="169" spans="1:15" x14ac:dyDescent="0.25">
      <c r="A169" s="213">
        <f t="shared" si="144"/>
        <v>24.375</v>
      </c>
      <c r="B169" s="213">
        <f t="shared" si="145"/>
        <v>52.375</v>
      </c>
      <c r="D169" s="214">
        <f t="shared" si="146"/>
        <v>19</v>
      </c>
      <c r="E169" s="214">
        <f t="shared" si="147"/>
        <v>23.375</v>
      </c>
      <c r="F169" s="135">
        <f t="shared" si="148"/>
        <v>40.375</v>
      </c>
      <c r="H169" s="130">
        <f t="shared" si="149"/>
        <v>18.375</v>
      </c>
      <c r="I169" s="130">
        <f t="shared" si="150"/>
        <v>22.375</v>
      </c>
      <c r="K169" s="215">
        <f t="shared" si="151"/>
        <v>25.375</v>
      </c>
      <c r="L169" s="215">
        <f t="shared" si="152"/>
        <v>22.375</v>
      </c>
      <c r="N169" s="400">
        <f t="shared" ref="N169:O169" si="190">N168+0.0625</f>
        <v>18.375</v>
      </c>
      <c r="O169" s="400">
        <f t="shared" si="190"/>
        <v>28.375</v>
      </c>
    </row>
    <row r="170" spans="1:15" x14ac:dyDescent="0.25">
      <c r="A170" s="213">
        <f t="shared" si="144"/>
        <v>24.4375</v>
      </c>
      <c r="B170" s="213">
        <f t="shared" si="145"/>
        <v>52.4375</v>
      </c>
      <c r="D170" s="214">
        <f t="shared" si="146"/>
        <v>19.0625</v>
      </c>
      <c r="E170" s="214">
        <f t="shared" si="147"/>
        <v>23.4375</v>
      </c>
      <c r="F170" s="135">
        <f t="shared" si="148"/>
        <v>40.4375</v>
      </c>
      <c r="H170" s="130">
        <f t="shared" si="149"/>
        <v>18.4375</v>
      </c>
      <c r="I170" s="130">
        <f t="shared" si="150"/>
        <v>22.4375</v>
      </c>
      <c r="K170" s="215">
        <f t="shared" si="151"/>
        <v>25.4375</v>
      </c>
      <c r="L170" s="215">
        <f t="shared" si="152"/>
        <v>22.4375</v>
      </c>
      <c r="N170" s="400">
        <f t="shared" ref="N170:O170" si="191">N169+0.0625</f>
        <v>18.4375</v>
      </c>
      <c r="O170" s="400">
        <f t="shared" si="191"/>
        <v>28.4375</v>
      </c>
    </row>
    <row r="171" spans="1:15" x14ac:dyDescent="0.25">
      <c r="A171" s="213">
        <f t="shared" si="144"/>
        <v>24.5</v>
      </c>
      <c r="B171" s="213">
        <f t="shared" si="145"/>
        <v>52.5</v>
      </c>
      <c r="D171" s="214">
        <f t="shared" si="146"/>
        <v>19.125</v>
      </c>
      <c r="E171" s="214">
        <f t="shared" si="147"/>
        <v>23.5</v>
      </c>
      <c r="F171" s="135">
        <f t="shared" si="148"/>
        <v>40.5</v>
      </c>
      <c r="H171" s="130">
        <f t="shared" si="149"/>
        <v>18.5</v>
      </c>
      <c r="I171" s="130">
        <f t="shared" si="150"/>
        <v>22.5</v>
      </c>
      <c r="K171" s="215">
        <f t="shared" si="151"/>
        <v>25.5</v>
      </c>
      <c r="L171" s="215">
        <f t="shared" si="152"/>
        <v>22.5</v>
      </c>
      <c r="N171" s="400">
        <f t="shared" ref="N171:O171" si="192">N170+0.0625</f>
        <v>18.5</v>
      </c>
      <c r="O171" s="400">
        <f t="shared" si="192"/>
        <v>28.5</v>
      </c>
    </row>
    <row r="172" spans="1:15" x14ac:dyDescent="0.25">
      <c r="A172" s="213">
        <f t="shared" si="144"/>
        <v>24.5625</v>
      </c>
      <c r="B172" s="213">
        <f t="shared" si="145"/>
        <v>52.5625</v>
      </c>
      <c r="D172" s="214">
        <f t="shared" si="146"/>
        <v>19.1875</v>
      </c>
      <c r="E172" s="214">
        <f t="shared" si="147"/>
        <v>23.5625</v>
      </c>
      <c r="F172" s="135">
        <f t="shared" si="148"/>
        <v>40.5625</v>
      </c>
      <c r="H172" s="130">
        <f t="shared" si="149"/>
        <v>18.5625</v>
      </c>
      <c r="I172" s="130">
        <f t="shared" si="150"/>
        <v>22.5625</v>
      </c>
      <c r="K172" s="215">
        <f t="shared" si="151"/>
        <v>25.5625</v>
      </c>
      <c r="L172" s="215">
        <f t="shared" si="152"/>
        <v>22.5625</v>
      </c>
      <c r="N172" s="400">
        <f t="shared" ref="N172:O172" si="193">N171+0.0625</f>
        <v>18.5625</v>
      </c>
      <c r="O172" s="400">
        <f t="shared" si="193"/>
        <v>28.5625</v>
      </c>
    </row>
    <row r="173" spans="1:15" x14ac:dyDescent="0.25">
      <c r="A173" s="213">
        <f t="shared" si="144"/>
        <v>24.625</v>
      </c>
      <c r="B173" s="213">
        <f t="shared" si="145"/>
        <v>52.625</v>
      </c>
      <c r="D173" s="214">
        <f t="shared" si="146"/>
        <v>19.25</v>
      </c>
      <c r="E173" s="214">
        <f t="shared" si="147"/>
        <v>23.625</v>
      </c>
      <c r="F173" s="135">
        <f t="shared" si="148"/>
        <v>40.625</v>
      </c>
      <c r="H173" s="130">
        <f t="shared" si="149"/>
        <v>18.625</v>
      </c>
      <c r="I173" s="130">
        <f t="shared" si="150"/>
        <v>22.625</v>
      </c>
      <c r="K173" s="215">
        <f t="shared" si="151"/>
        <v>25.625</v>
      </c>
      <c r="L173" s="215">
        <f t="shared" si="152"/>
        <v>22.625</v>
      </c>
      <c r="N173" s="400">
        <f t="shared" ref="N173:O173" si="194">N172+0.0625</f>
        <v>18.625</v>
      </c>
      <c r="O173" s="400">
        <f t="shared" si="194"/>
        <v>28.625</v>
      </c>
    </row>
    <row r="174" spans="1:15" x14ac:dyDescent="0.25">
      <c r="A174" s="213">
        <f t="shared" si="144"/>
        <v>24.6875</v>
      </c>
      <c r="B174" s="213">
        <f t="shared" si="145"/>
        <v>52.6875</v>
      </c>
      <c r="D174" s="214">
        <f t="shared" si="146"/>
        <v>19.3125</v>
      </c>
      <c r="E174" s="214">
        <f t="shared" si="147"/>
        <v>23.6875</v>
      </c>
      <c r="F174" s="135">
        <f t="shared" si="148"/>
        <v>40.6875</v>
      </c>
      <c r="H174" s="130">
        <f t="shared" si="149"/>
        <v>18.6875</v>
      </c>
      <c r="I174" s="130">
        <f t="shared" si="150"/>
        <v>22.6875</v>
      </c>
      <c r="K174" s="215">
        <f t="shared" si="151"/>
        <v>25.6875</v>
      </c>
      <c r="L174" s="215">
        <f t="shared" si="152"/>
        <v>22.6875</v>
      </c>
      <c r="N174" s="400">
        <f t="shared" ref="N174:O174" si="195">N173+0.0625</f>
        <v>18.6875</v>
      </c>
      <c r="O174" s="400">
        <f t="shared" si="195"/>
        <v>28.6875</v>
      </c>
    </row>
    <row r="175" spans="1:15" x14ac:dyDescent="0.25">
      <c r="A175" s="213">
        <f t="shared" si="144"/>
        <v>24.75</v>
      </c>
      <c r="B175" s="213">
        <f t="shared" si="145"/>
        <v>52.75</v>
      </c>
      <c r="D175" s="214">
        <f t="shared" si="146"/>
        <v>19.375</v>
      </c>
      <c r="E175" s="214">
        <f t="shared" si="147"/>
        <v>23.75</v>
      </c>
      <c r="F175" s="135">
        <f t="shared" si="148"/>
        <v>40.75</v>
      </c>
      <c r="H175" s="130">
        <f t="shared" si="149"/>
        <v>18.75</v>
      </c>
      <c r="I175" s="130">
        <f t="shared" si="150"/>
        <v>22.75</v>
      </c>
      <c r="K175" s="215">
        <f t="shared" si="151"/>
        <v>25.75</v>
      </c>
      <c r="L175" s="215">
        <f t="shared" si="152"/>
        <v>22.75</v>
      </c>
      <c r="N175" s="400">
        <f t="shared" ref="N175:O175" si="196">N174+0.0625</f>
        <v>18.75</v>
      </c>
      <c r="O175" s="400">
        <f t="shared" si="196"/>
        <v>28.75</v>
      </c>
    </row>
    <row r="176" spans="1:15" x14ac:dyDescent="0.25">
      <c r="A176" s="213">
        <f t="shared" si="144"/>
        <v>24.8125</v>
      </c>
      <c r="B176" s="213">
        <f t="shared" si="145"/>
        <v>52.8125</v>
      </c>
      <c r="D176" s="214">
        <f t="shared" si="146"/>
        <v>19.4375</v>
      </c>
      <c r="E176" s="214">
        <f t="shared" si="147"/>
        <v>23.8125</v>
      </c>
      <c r="F176" s="135">
        <f t="shared" si="148"/>
        <v>40.8125</v>
      </c>
      <c r="H176" s="130">
        <f t="shared" si="149"/>
        <v>18.8125</v>
      </c>
      <c r="I176" s="130">
        <f t="shared" si="150"/>
        <v>22.8125</v>
      </c>
      <c r="K176" s="215">
        <f t="shared" si="151"/>
        <v>25.8125</v>
      </c>
      <c r="L176" s="215">
        <f t="shared" si="152"/>
        <v>22.8125</v>
      </c>
      <c r="N176" s="400">
        <f t="shared" ref="N176:O176" si="197">N175+0.0625</f>
        <v>18.8125</v>
      </c>
      <c r="O176" s="400">
        <f t="shared" si="197"/>
        <v>28.8125</v>
      </c>
    </row>
    <row r="177" spans="1:15" x14ac:dyDescent="0.25">
      <c r="A177" s="213">
        <f t="shared" si="144"/>
        <v>24.875</v>
      </c>
      <c r="B177" s="213">
        <f t="shared" si="145"/>
        <v>52.875</v>
      </c>
      <c r="D177" s="214">
        <f t="shared" si="146"/>
        <v>19.5</v>
      </c>
      <c r="E177" s="214">
        <f t="shared" si="147"/>
        <v>23.875</v>
      </c>
      <c r="F177" s="135">
        <f t="shared" si="148"/>
        <v>40.875</v>
      </c>
      <c r="H177" s="130">
        <f t="shared" si="149"/>
        <v>18.875</v>
      </c>
      <c r="I177" s="130">
        <f t="shared" si="150"/>
        <v>22.875</v>
      </c>
      <c r="K177" s="215">
        <f t="shared" si="151"/>
        <v>25.875</v>
      </c>
      <c r="L177" s="215">
        <f t="shared" si="152"/>
        <v>22.875</v>
      </c>
      <c r="N177" s="400">
        <f t="shared" ref="N177:O177" si="198">N176+0.0625</f>
        <v>18.875</v>
      </c>
      <c r="O177" s="400">
        <f t="shared" si="198"/>
        <v>28.875</v>
      </c>
    </row>
    <row r="178" spans="1:15" x14ac:dyDescent="0.25">
      <c r="A178" s="213">
        <f t="shared" si="144"/>
        <v>24.9375</v>
      </c>
      <c r="B178" s="213">
        <f t="shared" si="145"/>
        <v>52.9375</v>
      </c>
      <c r="D178" s="214">
        <f t="shared" si="146"/>
        <v>19.5625</v>
      </c>
      <c r="E178" s="214">
        <f t="shared" si="147"/>
        <v>23.9375</v>
      </c>
      <c r="F178" s="135">
        <f t="shared" si="148"/>
        <v>40.9375</v>
      </c>
      <c r="H178" s="130">
        <f t="shared" si="149"/>
        <v>18.9375</v>
      </c>
      <c r="I178" s="130">
        <f t="shared" si="150"/>
        <v>22.9375</v>
      </c>
      <c r="K178" s="215">
        <f t="shared" si="151"/>
        <v>25.9375</v>
      </c>
      <c r="L178" s="215">
        <f t="shared" si="152"/>
        <v>22.9375</v>
      </c>
      <c r="N178" s="400">
        <f t="shared" ref="N178:O178" si="199">N177+0.0625</f>
        <v>18.9375</v>
      </c>
      <c r="O178" s="400">
        <f t="shared" si="199"/>
        <v>28.9375</v>
      </c>
    </row>
    <row r="179" spans="1:15" x14ac:dyDescent="0.25">
      <c r="A179" s="213">
        <f t="shared" si="144"/>
        <v>25</v>
      </c>
      <c r="B179" s="213">
        <f t="shared" si="145"/>
        <v>53</v>
      </c>
      <c r="D179" s="214">
        <f t="shared" si="146"/>
        <v>19.625</v>
      </c>
      <c r="E179" s="214">
        <f t="shared" si="147"/>
        <v>24</v>
      </c>
      <c r="F179" s="135">
        <f t="shared" si="148"/>
        <v>41</v>
      </c>
      <c r="H179" s="130">
        <f t="shared" si="149"/>
        <v>19</v>
      </c>
      <c r="I179" s="130">
        <f t="shared" si="150"/>
        <v>23</v>
      </c>
      <c r="K179" s="215">
        <f t="shared" si="151"/>
        <v>26</v>
      </c>
      <c r="L179" s="215">
        <f t="shared" si="152"/>
        <v>23</v>
      </c>
      <c r="N179" s="400">
        <f t="shared" ref="N179:O179" si="200">N178+0.0625</f>
        <v>19</v>
      </c>
      <c r="O179" s="400">
        <f t="shared" si="200"/>
        <v>29</v>
      </c>
    </row>
    <row r="180" spans="1:15" x14ac:dyDescent="0.25">
      <c r="A180" s="213">
        <f t="shared" si="144"/>
        <v>25.0625</v>
      </c>
      <c r="B180" s="213">
        <f t="shared" si="145"/>
        <v>53.0625</v>
      </c>
      <c r="D180" s="214">
        <f t="shared" si="146"/>
        <v>19.6875</v>
      </c>
      <c r="E180" s="214">
        <f t="shared" si="147"/>
        <v>24.0625</v>
      </c>
      <c r="F180" s="135">
        <f t="shared" si="148"/>
        <v>41.0625</v>
      </c>
      <c r="H180" s="130">
        <f t="shared" si="149"/>
        <v>19.0625</v>
      </c>
      <c r="I180" s="130">
        <f t="shared" si="150"/>
        <v>23.0625</v>
      </c>
      <c r="K180" s="215">
        <f t="shared" si="151"/>
        <v>26.0625</v>
      </c>
      <c r="L180" s="215">
        <f t="shared" si="152"/>
        <v>23.0625</v>
      </c>
      <c r="N180" s="400">
        <f t="shared" ref="N180:O180" si="201">N179+0.0625</f>
        <v>19.0625</v>
      </c>
      <c r="O180" s="400">
        <f t="shared" si="201"/>
        <v>29.0625</v>
      </c>
    </row>
    <row r="181" spans="1:15" x14ac:dyDescent="0.25">
      <c r="A181" s="213">
        <f t="shared" si="144"/>
        <v>25.125</v>
      </c>
      <c r="B181" s="213">
        <f t="shared" si="145"/>
        <v>53.125</v>
      </c>
      <c r="D181" s="214">
        <f t="shared" si="146"/>
        <v>19.75</v>
      </c>
      <c r="E181" s="214">
        <f t="shared" si="147"/>
        <v>24.125</v>
      </c>
      <c r="F181" s="135">
        <f t="shared" si="148"/>
        <v>41.125</v>
      </c>
      <c r="H181" s="130">
        <f t="shared" si="149"/>
        <v>19.125</v>
      </c>
      <c r="I181" s="130">
        <f t="shared" si="150"/>
        <v>23.125</v>
      </c>
      <c r="K181" s="215">
        <f t="shared" si="151"/>
        <v>26.125</v>
      </c>
      <c r="L181" s="215">
        <f t="shared" si="152"/>
        <v>23.125</v>
      </c>
      <c r="N181" s="400">
        <f t="shared" ref="N181:O181" si="202">N180+0.0625</f>
        <v>19.125</v>
      </c>
      <c r="O181" s="400">
        <f t="shared" si="202"/>
        <v>29.125</v>
      </c>
    </row>
    <row r="182" spans="1:15" x14ac:dyDescent="0.25">
      <c r="A182" s="213">
        <f t="shared" si="144"/>
        <v>25.1875</v>
      </c>
      <c r="B182" s="213">
        <f t="shared" si="145"/>
        <v>53.1875</v>
      </c>
      <c r="D182" s="214">
        <f t="shared" si="146"/>
        <v>19.8125</v>
      </c>
      <c r="E182" s="214">
        <f t="shared" si="147"/>
        <v>24.1875</v>
      </c>
      <c r="F182" s="135">
        <f t="shared" si="148"/>
        <v>41.1875</v>
      </c>
      <c r="H182" s="130">
        <f t="shared" si="149"/>
        <v>19.1875</v>
      </c>
      <c r="I182" s="130">
        <f t="shared" si="150"/>
        <v>23.1875</v>
      </c>
      <c r="K182" s="215">
        <f t="shared" si="151"/>
        <v>26.1875</v>
      </c>
      <c r="L182" s="215">
        <f t="shared" si="152"/>
        <v>23.1875</v>
      </c>
      <c r="N182" s="400">
        <f t="shared" ref="N182:O182" si="203">N181+0.0625</f>
        <v>19.1875</v>
      </c>
      <c r="O182" s="400">
        <f t="shared" si="203"/>
        <v>29.1875</v>
      </c>
    </row>
    <row r="183" spans="1:15" x14ac:dyDescent="0.25">
      <c r="A183" s="213">
        <f t="shared" si="144"/>
        <v>25.25</v>
      </c>
      <c r="B183" s="213">
        <f t="shared" si="145"/>
        <v>53.25</v>
      </c>
      <c r="D183" s="214">
        <f t="shared" si="146"/>
        <v>19.875</v>
      </c>
      <c r="E183" s="214">
        <f t="shared" si="147"/>
        <v>24.25</v>
      </c>
      <c r="F183" s="135">
        <f t="shared" si="148"/>
        <v>41.25</v>
      </c>
      <c r="H183" s="130">
        <f t="shared" si="149"/>
        <v>19.25</v>
      </c>
      <c r="I183" s="130">
        <f t="shared" si="150"/>
        <v>23.25</v>
      </c>
      <c r="K183" s="215">
        <f t="shared" si="151"/>
        <v>26.25</v>
      </c>
      <c r="L183" s="215">
        <f t="shared" si="152"/>
        <v>23.25</v>
      </c>
      <c r="N183" s="400">
        <f t="shared" ref="N183:O183" si="204">N182+0.0625</f>
        <v>19.25</v>
      </c>
      <c r="O183" s="400">
        <f t="shared" si="204"/>
        <v>29.25</v>
      </c>
    </row>
    <row r="184" spans="1:15" x14ac:dyDescent="0.25">
      <c r="A184" s="213">
        <f t="shared" si="144"/>
        <v>25.3125</v>
      </c>
      <c r="B184" s="213">
        <f t="shared" si="145"/>
        <v>53.3125</v>
      </c>
      <c r="D184" s="214">
        <f t="shared" si="146"/>
        <v>19.9375</v>
      </c>
      <c r="E184" s="214">
        <f t="shared" si="147"/>
        <v>24.3125</v>
      </c>
      <c r="F184" s="135">
        <f t="shared" si="148"/>
        <v>41.3125</v>
      </c>
      <c r="H184" s="130">
        <f t="shared" si="149"/>
        <v>19.3125</v>
      </c>
      <c r="I184" s="130">
        <f t="shared" si="150"/>
        <v>23.3125</v>
      </c>
      <c r="K184" s="215">
        <f t="shared" si="151"/>
        <v>26.3125</v>
      </c>
      <c r="L184" s="215">
        <f t="shared" si="152"/>
        <v>23.3125</v>
      </c>
      <c r="N184" s="400">
        <f t="shared" ref="N184:O184" si="205">N183+0.0625</f>
        <v>19.3125</v>
      </c>
      <c r="O184" s="400">
        <f t="shared" si="205"/>
        <v>29.3125</v>
      </c>
    </row>
    <row r="185" spans="1:15" x14ac:dyDescent="0.25">
      <c r="A185" s="213">
        <f t="shared" si="144"/>
        <v>25.375</v>
      </c>
      <c r="B185" s="213">
        <f t="shared" si="145"/>
        <v>53.375</v>
      </c>
      <c r="D185" s="214">
        <f t="shared" si="146"/>
        <v>20</v>
      </c>
      <c r="E185" s="214">
        <f t="shared" si="147"/>
        <v>24.375</v>
      </c>
      <c r="F185" s="135">
        <f t="shared" si="148"/>
        <v>41.375</v>
      </c>
      <c r="H185" s="130">
        <f t="shared" si="149"/>
        <v>19.375</v>
      </c>
      <c r="I185" s="130">
        <f t="shared" si="150"/>
        <v>23.375</v>
      </c>
      <c r="K185" s="215">
        <f t="shared" si="151"/>
        <v>26.375</v>
      </c>
      <c r="L185" s="215">
        <f t="shared" si="152"/>
        <v>23.375</v>
      </c>
      <c r="N185" s="400">
        <f t="shared" ref="N185:O185" si="206">N184+0.0625</f>
        <v>19.375</v>
      </c>
      <c r="O185" s="400">
        <f t="shared" si="206"/>
        <v>29.375</v>
      </c>
    </row>
    <row r="186" spans="1:15" x14ac:dyDescent="0.25">
      <c r="A186" s="213">
        <f t="shared" si="144"/>
        <v>25.4375</v>
      </c>
      <c r="B186" s="213">
        <f t="shared" si="145"/>
        <v>53.4375</v>
      </c>
      <c r="D186" s="214">
        <f t="shared" si="146"/>
        <v>20.0625</v>
      </c>
      <c r="E186" s="214">
        <f t="shared" si="147"/>
        <v>24.4375</v>
      </c>
      <c r="F186" s="135">
        <f t="shared" si="148"/>
        <v>41.4375</v>
      </c>
      <c r="H186" s="130">
        <f t="shared" si="149"/>
        <v>19.4375</v>
      </c>
      <c r="I186" s="130">
        <f t="shared" si="150"/>
        <v>23.4375</v>
      </c>
      <c r="K186" s="215">
        <f t="shared" si="151"/>
        <v>26.4375</v>
      </c>
      <c r="L186" s="215">
        <f t="shared" si="152"/>
        <v>23.4375</v>
      </c>
      <c r="N186" s="400">
        <f t="shared" ref="N186:O186" si="207">N185+0.0625</f>
        <v>19.4375</v>
      </c>
      <c r="O186" s="400">
        <f t="shared" si="207"/>
        <v>29.4375</v>
      </c>
    </row>
    <row r="187" spans="1:15" x14ac:dyDescent="0.25">
      <c r="A187" s="213">
        <f t="shared" si="144"/>
        <v>25.5</v>
      </c>
      <c r="B187" s="213">
        <f t="shared" si="145"/>
        <v>53.5</v>
      </c>
      <c r="D187" s="214">
        <f t="shared" si="146"/>
        <v>20.125</v>
      </c>
      <c r="E187" s="214">
        <f t="shared" si="147"/>
        <v>24.5</v>
      </c>
      <c r="F187" s="135">
        <f t="shared" si="148"/>
        <v>41.5</v>
      </c>
      <c r="H187" s="130">
        <f t="shared" si="149"/>
        <v>19.5</v>
      </c>
      <c r="I187" s="130">
        <f t="shared" si="150"/>
        <v>23.5</v>
      </c>
      <c r="K187" s="215">
        <f t="shared" si="151"/>
        <v>26.5</v>
      </c>
      <c r="L187" s="215">
        <f t="shared" si="152"/>
        <v>23.5</v>
      </c>
      <c r="N187" s="400">
        <f t="shared" ref="N187:O187" si="208">N186+0.0625</f>
        <v>19.5</v>
      </c>
      <c r="O187" s="400">
        <f t="shared" si="208"/>
        <v>29.5</v>
      </c>
    </row>
    <row r="188" spans="1:15" x14ac:dyDescent="0.25">
      <c r="A188" s="213">
        <f t="shared" si="144"/>
        <v>25.5625</v>
      </c>
      <c r="B188" s="213">
        <f t="shared" si="145"/>
        <v>53.5625</v>
      </c>
      <c r="D188" s="214">
        <f t="shared" si="146"/>
        <v>20.1875</v>
      </c>
      <c r="E188" s="214">
        <f t="shared" si="147"/>
        <v>24.5625</v>
      </c>
      <c r="F188" s="135">
        <f t="shared" si="148"/>
        <v>41.5625</v>
      </c>
      <c r="H188" s="130">
        <f t="shared" si="149"/>
        <v>19.5625</v>
      </c>
      <c r="I188" s="130">
        <f t="shared" si="150"/>
        <v>23.5625</v>
      </c>
      <c r="K188" s="215">
        <f t="shared" si="151"/>
        <v>26.5625</v>
      </c>
      <c r="L188" s="215">
        <f t="shared" si="152"/>
        <v>23.5625</v>
      </c>
      <c r="N188" s="400">
        <f t="shared" ref="N188:O188" si="209">N187+0.0625</f>
        <v>19.5625</v>
      </c>
      <c r="O188" s="400">
        <f t="shared" si="209"/>
        <v>29.5625</v>
      </c>
    </row>
    <row r="189" spans="1:15" x14ac:dyDescent="0.25">
      <c r="A189" s="213">
        <f t="shared" si="144"/>
        <v>25.625</v>
      </c>
      <c r="B189" s="213">
        <f t="shared" si="145"/>
        <v>53.625</v>
      </c>
      <c r="D189" s="214">
        <f t="shared" si="146"/>
        <v>20.25</v>
      </c>
      <c r="E189" s="214">
        <f t="shared" si="147"/>
        <v>24.625</v>
      </c>
      <c r="F189" s="135">
        <f t="shared" si="148"/>
        <v>41.625</v>
      </c>
      <c r="H189" s="130">
        <f t="shared" si="149"/>
        <v>19.625</v>
      </c>
      <c r="I189" s="130">
        <f t="shared" si="150"/>
        <v>23.625</v>
      </c>
      <c r="K189" s="215">
        <f t="shared" si="151"/>
        <v>26.625</v>
      </c>
      <c r="L189" s="215">
        <f t="shared" si="152"/>
        <v>23.625</v>
      </c>
      <c r="N189" s="400">
        <f t="shared" ref="N189:O189" si="210">N188+0.0625</f>
        <v>19.625</v>
      </c>
      <c r="O189" s="400">
        <f t="shared" si="210"/>
        <v>29.625</v>
      </c>
    </row>
    <row r="190" spans="1:15" x14ac:dyDescent="0.25">
      <c r="A190" s="213">
        <f t="shared" si="144"/>
        <v>25.6875</v>
      </c>
      <c r="B190" s="213">
        <f t="shared" si="145"/>
        <v>53.6875</v>
      </c>
      <c r="D190" s="214">
        <f t="shared" si="146"/>
        <v>20.3125</v>
      </c>
      <c r="E190" s="214">
        <f t="shared" si="147"/>
        <v>24.6875</v>
      </c>
      <c r="F190" s="135">
        <f t="shared" si="148"/>
        <v>41.6875</v>
      </c>
      <c r="H190" s="130">
        <f t="shared" si="149"/>
        <v>19.6875</v>
      </c>
      <c r="I190" s="130">
        <f t="shared" si="150"/>
        <v>23.6875</v>
      </c>
      <c r="K190" s="215">
        <f t="shared" si="151"/>
        <v>26.6875</v>
      </c>
      <c r="L190" s="215">
        <f t="shared" si="152"/>
        <v>23.6875</v>
      </c>
      <c r="N190" s="400">
        <f t="shared" ref="N190:O190" si="211">N189+0.0625</f>
        <v>19.6875</v>
      </c>
      <c r="O190" s="400">
        <f t="shared" si="211"/>
        <v>29.6875</v>
      </c>
    </row>
    <row r="191" spans="1:15" x14ac:dyDescent="0.25">
      <c r="A191" s="213">
        <f t="shared" si="144"/>
        <v>25.75</v>
      </c>
      <c r="B191" s="213">
        <f t="shared" si="145"/>
        <v>53.75</v>
      </c>
      <c r="D191" s="214">
        <f t="shared" si="146"/>
        <v>20.375</v>
      </c>
      <c r="E191" s="214">
        <f t="shared" si="147"/>
        <v>24.75</v>
      </c>
      <c r="F191" s="135">
        <f t="shared" si="148"/>
        <v>41.75</v>
      </c>
      <c r="H191" s="130">
        <f t="shared" si="149"/>
        <v>19.75</v>
      </c>
      <c r="I191" s="130">
        <f t="shared" si="150"/>
        <v>23.75</v>
      </c>
      <c r="K191" s="215">
        <f t="shared" si="151"/>
        <v>26.75</v>
      </c>
      <c r="L191" s="215">
        <f t="shared" si="152"/>
        <v>23.75</v>
      </c>
      <c r="N191" s="400">
        <f t="shared" ref="N191:O191" si="212">N190+0.0625</f>
        <v>19.75</v>
      </c>
      <c r="O191" s="400">
        <f t="shared" si="212"/>
        <v>29.75</v>
      </c>
    </row>
    <row r="192" spans="1:15" x14ac:dyDescent="0.25">
      <c r="A192" s="213">
        <f t="shared" si="144"/>
        <v>25.8125</v>
      </c>
      <c r="B192" s="213">
        <f t="shared" si="145"/>
        <v>53.8125</v>
      </c>
      <c r="D192" s="214">
        <f t="shared" si="146"/>
        <v>20.4375</v>
      </c>
      <c r="E192" s="214">
        <f t="shared" si="147"/>
        <v>24.8125</v>
      </c>
      <c r="F192" s="135">
        <f t="shared" si="148"/>
        <v>41.8125</v>
      </c>
      <c r="H192" s="130">
        <f t="shared" si="149"/>
        <v>19.8125</v>
      </c>
      <c r="I192" s="130">
        <f t="shared" si="150"/>
        <v>23.8125</v>
      </c>
      <c r="K192" s="215">
        <f t="shared" si="151"/>
        <v>26.8125</v>
      </c>
      <c r="L192" s="215">
        <f t="shared" si="152"/>
        <v>23.8125</v>
      </c>
      <c r="N192" s="400">
        <f t="shared" ref="N192:O192" si="213">N191+0.0625</f>
        <v>19.8125</v>
      </c>
      <c r="O192" s="400">
        <f t="shared" si="213"/>
        <v>29.8125</v>
      </c>
    </row>
    <row r="193" spans="1:15" x14ac:dyDescent="0.25">
      <c r="A193" s="213">
        <f t="shared" si="144"/>
        <v>25.875</v>
      </c>
      <c r="B193" s="213">
        <f t="shared" si="145"/>
        <v>53.875</v>
      </c>
      <c r="D193" s="214">
        <f t="shared" si="146"/>
        <v>20.5</v>
      </c>
      <c r="E193" s="214">
        <f t="shared" si="147"/>
        <v>24.875</v>
      </c>
      <c r="F193" s="135">
        <f t="shared" si="148"/>
        <v>41.875</v>
      </c>
      <c r="H193" s="130">
        <f t="shared" si="149"/>
        <v>19.875</v>
      </c>
      <c r="I193" s="130">
        <f t="shared" si="150"/>
        <v>23.875</v>
      </c>
      <c r="K193" s="215">
        <f t="shared" si="151"/>
        <v>26.875</v>
      </c>
      <c r="L193" s="215">
        <f t="shared" si="152"/>
        <v>23.875</v>
      </c>
      <c r="N193" s="400">
        <f t="shared" ref="N193:O193" si="214">N192+0.0625</f>
        <v>19.875</v>
      </c>
      <c r="O193" s="400">
        <f t="shared" si="214"/>
        <v>29.875</v>
      </c>
    </row>
    <row r="194" spans="1:15" x14ac:dyDescent="0.25">
      <c r="A194" s="213">
        <f t="shared" si="144"/>
        <v>25.9375</v>
      </c>
      <c r="B194" s="213">
        <f t="shared" si="145"/>
        <v>53.9375</v>
      </c>
      <c r="D194" s="214">
        <f t="shared" si="146"/>
        <v>20.5625</v>
      </c>
      <c r="E194" s="214">
        <f t="shared" si="147"/>
        <v>24.9375</v>
      </c>
      <c r="F194" s="135">
        <f t="shared" si="148"/>
        <v>41.9375</v>
      </c>
      <c r="H194" s="130">
        <f t="shared" si="149"/>
        <v>19.9375</v>
      </c>
      <c r="I194" s="130">
        <f t="shared" si="150"/>
        <v>23.9375</v>
      </c>
      <c r="K194" s="215">
        <f t="shared" si="151"/>
        <v>26.9375</v>
      </c>
      <c r="L194" s="215">
        <f t="shared" si="152"/>
        <v>23.9375</v>
      </c>
      <c r="N194" s="400">
        <f t="shared" ref="N194:O194" si="215">N193+0.0625</f>
        <v>19.9375</v>
      </c>
      <c r="O194" s="400">
        <f t="shared" si="215"/>
        <v>29.9375</v>
      </c>
    </row>
    <row r="195" spans="1:15" x14ac:dyDescent="0.25">
      <c r="A195" s="213">
        <f t="shared" si="144"/>
        <v>26</v>
      </c>
      <c r="B195" s="213">
        <f t="shared" si="145"/>
        <v>54</v>
      </c>
      <c r="D195" s="214">
        <f t="shared" si="146"/>
        <v>20.625</v>
      </c>
      <c r="E195" s="214">
        <f t="shared" si="147"/>
        <v>25</v>
      </c>
      <c r="F195" s="135">
        <f t="shared" si="148"/>
        <v>42</v>
      </c>
      <c r="H195" s="130">
        <f t="shared" si="149"/>
        <v>20</v>
      </c>
      <c r="I195" s="130">
        <f t="shared" si="150"/>
        <v>24</v>
      </c>
      <c r="K195" s="215">
        <f t="shared" si="151"/>
        <v>27</v>
      </c>
      <c r="L195" s="215">
        <f t="shared" si="152"/>
        <v>24</v>
      </c>
      <c r="N195" s="400">
        <f t="shared" ref="N195:O195" si="216">N194+0.0625</f>
        <v>20</v>
      </c>
      <c r="O195" s="400">
        <f t="shared" si="216"/>
        <v>30</v>
      </c>
    </row>
    <row r="196" spans="1:15" x14ac:dyDescent="0.25">
      <c r="A196" s="213">
        <f t="shared" ref="A196:A259" si="217">A195+0.0625</f>
        <v>26.0625</v>
      </c>
      <c r="B196" s="213">
        <f t="shared" ref="B196:B259" si="218">B195+0.0625</f>
        <v>54.0625</v>
      </c>
      <c r="D196" s="214">
        <f t="shared" ref="D196:D259" si="219">D195+0.0625</f>
        <v>20.6875</v>
      </c>
      <c r="E196" s="214">
        <f t="shared" ref="E196:E259" si="220">E195+0.0625</f>
        <v>25.0625</v>
      </c>
      <c r="F196" s="135">
        <f t="shared" ref="F196:F259" si="221">F195+0.0625</f>
        <v>42.0625</v>
      </c>
      <c r="H196" s="130">
        <f t="shared" ref="H196:H259" si="222">H195+0.0625</f>
        <v>20.0625</v>
      </c>
      <c r="I196" s="130">
        <f t="shared" ref="I196:I259" si="223">I195+0.0625</f>
        <v>24.0625</v>
      </c>
      <c r="K196" s="215">
        <f t="shared" ref="K196:K259" si="224">K195+0.0625</f>
        <v>27.0625</v>
      </c>
      <c r="L196" s="215">
        <f t="shared" ref="L196:L259" si="225">L195+0.0625</f>
        <v>24.0625</v>
      </c>
      <c r="N196" s="400">
        <f t="shared" ref="N196:O196" si="226">N195+0.0625</f>
        <v>20.0625</v>
      </c>
      <c r="O196" s="400">
        <f t="shared" si="226"/>
        <v>30.0625</v>
      </c>
    </row>
    <row r="197" spans="1:15" x14ac:dyDescent="0.25">
      <c r="A197" s="213">
        <f t="shared" si="217"/>
        <v>26.125</v>
      </c>
      <c r="B197" s="213">
        <f t="shared" si="218"/>
        <v>54.125</v>
      </c>
      <c r="D197" s="214">
        <f t="shared" si="219"/>
        <v>20.75</v>
      </c>
      <c r="E197" s="214">
        <f t="shared" si="220"/>
        <v>25.125</v>
      </c>
      <c r="F197" s="135">
        <f t="shared" si="221"/>
        <v>42.125</v>
      </c>
      <c r="H197" s="130">
        <f t="shared" si="222"/>
        <v>20.125</v>
      </c>
      <c r="I197" s="130">
        <f t="shared" si="223"/>
        <v>24.125</v>
      </c>
      <c r="K197" s="215">
        <f t="shared" si="224"/>
        <v>27.125</v>
      </c>
      <c r="L197" s="215">
        <f t="shared" si="225"/>
        <v>24.125</v>
      </c>
      <c r="N197" s="400">
        <f t="shared" ref="N197:O197" si="227">N196+0.0625</f>
        <v>20.125</v>
      </c>
      <c r="O197" s="400">
        <f t="shared" si="227"/>
        <v>30.125</v>
      </c>
    </row>
    <row r="198" spans="1:15" x14ac:dyDescent="0.25">
      <c r="A198" s="213">
        <f t="shared" si="217"/>
        <v>26.1875</v>
      </c>
      <c r="B198" s="213">
        <f t="shared" si="218"/>
        <v>54.1875</v>
      </c>
      <c r="D198" s="214">
        <f t="shared" si="219"/>
        <v>20.8125</v>
      </c>
      <c r="E198" s="214">
        <f t="shared" si="220"/>
        <v>25.1875</v>
      </c>
      <c r="F198" s="135">
        <f t="shared" si="221"/>
        <v>42.1875</v>
      </c>
      <c r="H198" s="130">
        <f t="shared" si="222"/>
        <v>20.1875</v>
      </c>
      <c r="I198" s="130">
        <f t="shared" si="223"/>
        <v>24.1875</v>
      </c>
      <c r="K198" s="215">
        <f t="shared" si="224"/>
        <v>27.1875</v>
      </c>
      <c r="L198" s="215">
        <f t="shared" si="225"/>
        <v>24.1875</v>
      </c>
      <c r="N198" s="400">
        <f t="shared" ref="N198:O198" si="228">N197+0.0625</f>
        <v>20.1875</v>
      </c>
      <c r="O198" s="400">
        <f t="shared" si="228"/>
        <v>30.1875</v>
      </c>
    </row>
    <row r="199" spans="1:15" x14ac:dyDescent="0.25">
      <c r="A199" s="213">
        <f t="shared" si="217"/>
        <v>26.25</v>
      </c>
      <c r="B199" s="213">
        <f t="shared" si="218"/>
        <v>54.25</v>
      </c>
      <c r="D199" s="214">
        <f t="shared" si="219"/>
        <v>20.875</v>
      </c>
      <c r="E199" s="214">
        <f t="shared" si="220"/>
        <v>25.25</v>
      </c>
      <c r="F199" s="135">
        <f t="shared" si="221"/>
        <v>42.25</v>
      </c>
      <c r="H199" s="130">
        <f t="shared" si="222"/>
        <v>20.25</v>
      </c>
      <c r="I199" s="130">
        <f t="shared" si="223"/>
        <v>24.25</v>
      </c>
      <c r="K199" s="215">
        <f t="shared" si="224"/>
        <v>27.25</v>
      </c>
      <c r="L199" s="215">
        <f t="shared" si="225"/>
        <v>24.25</v>
      </c>
      <c r="N199" s="400">
        <f t="shared" ref="N199:O199" si="229">N198+0.0625</f>
        <v>20.25</v>
      </c>
      <c r="O199" s="400">
        <f t="shared" si="229"/>
        <v>30.25</v>
      </c>
    </row>
    <row r="200" spans="1:15" x14ac:dyDescent="0.25">
      <c r="A200" s="213">
        <f t="shared" si="217"/>
        <v>26.3125</v>
      </c>
      <c r="B200" s="213">
        <f t="shared" si="218"/>
        <v>54.3125</v>
      </c>
      <c r="D200" s="214">
        <f t="shared" si="219"/>
        <v>20.9375</v>
      </c>
      <c r="E200" s="214">
        <f t="shared" si="220"/>
        <v>25.3125</v>
      </c>
      <c r="F200" s="135">
        <f t="shared" si="221"/>
        <v>42.3125</v>
      </c>
      <c r="H200" s="130">
        <f t="shared" si="222"/>
        <v>20.3125</v>
      </c>
      <c r="I200" s="130">
        <f t="shared" si="223"/>
        <v>24.3125</v>
      </c>
      <c r="K200" s="215">
        <f t="shared" si="224"/>
        <v>27.3125</v>
      </c>
      <c r="L200" s="215">
        <f t="shared" si="225"/>
        <v>24.3125</v>
      </c>
      <c r="N200" s="400">
        <f t="shared" ref="N200:O200" si="230">N199+0.0625</f>
        <v>20.3125</v>
      </c>
      <c r="O200" s="400">
        <f t="shared" si="230"/>
        <v>30.3125</v>
      </c>
    </row>
    <row r="201" spans="1:15" x14ac:dyDescent="0.25">
      <c r="A201" s="213">
        <f t="shared" si="217"/>
        <v>26.375</v>
      </c>
      <c r="B201" s="213">
        <f t="shared" si="218"/>
        <v>54.375</v>
      </c>
      <c r="D201" s="214">
        <f t="shared" si="219"/>
        <v>21</v>
      </c>
      <c r="E201" s="214">
        <f t="shared" si="220"/>
        <v>25.375</v>
      </c>
      <c r="F201" s="135">
        <f t="shared" si="221"/>
        <v>42.375</v>
      </c>
      <c r="H201" s="130">
        <f t="shared" si="222"/>
        <v>20.375</v>
      </c>
      <c r="I201" s="130">
        <f t="shared" si="223"/>
        <v>24.375</v>
      </c>
      <c r="K201" s="215">
        <f t="shared" si="224"/>
        <v>27.375</v>
      </c>
      <c r="L201" s="215">
        <f t="shared" si="225"/>
        <v>24.375</v>
      </c>
      <c r="N201" s="400">
        <f t="shared" ref="N201:O201" si="231">N200+0.0625</f>
        <v>20.375</v>
      </c>
      <c r="O201" s="400">
        <f t="shared" si="231"/>
        <v>30.375</v>
      </c>
    </row>
    <row r="202" spans="1:15" x14ac:dyDescent="0.25">
      <c r="A202" s="213">
        <f t="shared" si="217"/>
        <v>26.4375</v>
      </c>
      <c r="B202" s="213">
        <f t="shared" si="218"/>
        <v>54.4375</v>
      </c>
      <c r="D202" s="214">
        <f t="shared" si="219"/>
        <v>21.0625</v>
      </c>
      <c r="E202" s="214">
        <f t="shared" si="220"/>
        <v>25.4375</v>
      </c>
      <c r="F202" s="135">
        <f t="shared" si="221"/>
        <v>42.4375</v>
      </c>
      <c r="H202" s="130">
        <f t="shared" si="222"/>
        <v>20.4375</v>
      </c>
      <c r="I202" s="130">
        <f t="shared" si="223"/>
        <v>24.4375</v>
      </c>
      <c r="K202" s="215">
        <f t="shared" si="224"/>
        <v>27.4375</v>
      </c>
      <c r="L202" s="215">
        <f t="shared" si="225"/>
        <v>24.4375</v>
      </c>
      <c r="N202" s="400">
        <f t="shared" ref="N202:O202" si="232">N201+0.0625</f>
        <v>20.4375</v>
      </c>
      <c r="O202" s="400">
        <f t="shared" si="232"/>
        <v>30.4375</v>
      </c>
    </row>
    <row r="203" spans="1:15" x14ac:dyDescent="0.25">
      <c r="A203" s="213">
        <f t="shared" si="217"/>
        <v>26.5</v>
      </c>
      <c r="B203" s="213">
        <f t="shared" si="218"/>
        <v>54.5</v>
      </c>
      <c r="D203" s="214">
        <f t="shared" si="219"/>
        <v>21.125</v>
      </c>
      <c r="E203" s="214">
        <f t="shared" si="220"/>
        <v>25.5</v>
      </c>
      <c r="F203" s="135">
        <f t="shared" si="221"/>
        <v>42.5</v>
      </c>
      <c r="H203" s="130">
        <f t="shared" si="222"/>
        <v>20.5</v>
      </c>
      <c r="I203" s="130">
        <f t="shared" si="223"/>
        <v>24.5</v>
      </c>
      <c r="K203" s="215">
        <f t="shared" si="224"/>
        <v>27.5</v>
      </c>
      <c r="L203" s="215">
        <f t="shared" si="225"/>
        <v>24.5</v>
      </c>
      <c r="N203" s="400">
        <f t="shared" ref="N203:O203" si="233">N202+0.0625</f>
        <v>20.5</v>
      </c>
      <c r="O203" s="400">
        <f t="shared" si="233"/>
        <v>30.5</v>
      </c>
    </row>
    <row r="204" spans="1:15" x14ac:dyDescent="0.25">
      <c r="A204" s="213">
        <f t="shared" si="217"/>
        <v>26.5625</v>
      </c>
      <c r="B204" s="213">
        <f t="shared" si="218"/>
        <v>54.5625</v>
      </c>
      <c r="D204" s="214">
        <f t="shared" si="219"/>
        <v>21.1875</v>
      </c>
      <c r="E204" s="214">
        <f t="shared" si="220"/>
        <v>25.5625</v>
      </c>
      <c r="F204" s="135">
        <f t="shared" si="221"/>
        <v>42.5625</v>
      </c>
      <c r="H204" s="130">
        <f t="shared" si="222"/>
        <v>20.5625</v>
      </c>
      <c r="I204" s="130">
        <f t="shared" si="223"/>
        <v>24.5625</v>
      </c>
      <c r="K204" s="215">
        <f t="shared" si="224"/>
        <v>27.5625</v>
      </c>
      <c r="L204" s="215">
        <f t="shared" si="225"/>
        <v>24.5625</v>
      </c>
      <c r="N204" s="400">
        <f t="shared" ref="N204:O204" si="234">N203+0.0625</f>
        <v>20.5625</v>
      </c>
      <c r="O204" s="400">
        <f t="shared" si="234"/>
        <v>30.5625</v>
      </c>
    </row>
    <row r="205" spans="1:15" x14ac:dyDescent="0.25">
      <c r="A205" s="213">
        <f t="shared" si="217"/>
        <v>26.625</v>
      </c>
      <c r="B205" s="213">
        <f t="shared" si="218"/>
        <v>54.625</v>
      </c>
      <c r="D205" s="214">
        <f t="shared" si="219"/>
        <v>21.25</v>
      </c>
      <c r="E205" s="214">
        <f t="shared" si="220"/>
        <v>25.625</v>
      </c>
      <c r="F205" s="135">
        <f t="shared" si="221"/>
        <v>42.625</v>
      </c>
      <c r="H205" s="130">
        <f t="shared" si="222"/>
        <v>20.625</v>
      </c>
      <c r="I205" s="130">
        <f t="shared" si="223"/>
        <v>24.625</v>
      </c>
      <c r="K205" s="215">
        <f t="shared" si="224"/>
        <v>27.625</v>
      </c>
      <c r="L205" s="215">
        <f t="shared" si="225"/>
        <v>24.625</v>
      </c>
      <c r="N205" s="400">
        <f t="shared" ref="N205:O205" si="235">N204+0.0625</f>
        <v>20.625</v>
      </c>
      <c r="O205" s="400">
        <f t="shared" si="235"/>
        <v>30.625</v>
      </c>
    </row>
    <row r="206" spans="1:15" x14ac:dyDescent="0.25">
      <c r="A206" s="213">
        <f t="shared" si="217"/>
        <v>26.6875</v>
      </c>
      <c r="B206" s="213">
        <f t="shared" si="218"/>
        <v>54.6875</v>
      </c>
      <c r="D206" s="214">
        <f t="shared" si="219"/>
        <v>21.3125</v>
      </c>
      <c r="E206" s="214">
        <f t="shared" si="220"/>
        <v>25.6875</v>
      </c>
      <c r="F206" s="135">
        <f t="shared" si="221"/>
        <v>42.6875</v>
      </c>
      <c r="H206" s="130">
        <f t="shared" si="222"/>
        <v>20.6875</v>
      </c>
      <c r="I206" s="130">
        <f t="shared" si="223"/>
        <v>24.6875</v>
      </c>
      <c r="K206" s="215">
        <f t="shared" si="224"/>
        <v>27.6875</v>
      </c>
      <c r="L206" s="215">
        <f t="shared" si="225"/>
        <v>24.6875</v>
      </c>
      <c r="N206" s="400">
        <f t="shared" ref="N206:O206" si="236">N205+0.0625</f>
        <v>20.6875</v>
      </c>
      <c r="O206" s="400">
        <f t="shared" si="236"/>
        <v>30.6875</v>
      </c>
    </row>
    <row r="207" spans="1:15" x14ac:dyDescent="0.25">
      <c r="A207" s="213">
        <f t="shared" si="217"/>
        <v>26.75</v>
      </c>
      <c r="B207" s="213">
        <f t="shared" si="218"/>
        <v>54.75</v>
      </c>
      <c r="D207" s="214">
        <f t="shared" si="219"/>
        <v>21.375</v>
      </c>
      <c r="E207" s="214">
        <f t="shared" si="220"/>
        <v>25.75</v>
      </c>
      <c r="F207" s="135">
        <f t="shared" si="221"/>
        <v>42.75</v>
      </c>
      <c r="H207" s="130">
        <f t="shared" si="222"/>
        <v>20.75</v>
      </c>
      <c r="I207" s="130">
        <f t="shared" si="223"/>
        <v>24.75</v>
      </c>
      <c r="K207" s="215">
        <f t="shared" si="224"/>
        <v>27.75</v>
      </c>
      <c r="L207" s="215">
        <f t="shared" si="225"/>
        <v>24.75</v>
      </c>
      <c r="N207" s="400">
        <f t="shared" ref="N207:O207" si="237">N206+0.0625</f>
        <v>20.75</v>
      </c>
      <c r="O207" s="400">
        <f t="shared" si="237"/>
        <v>30.75</v>
      </c>
    </row>
    <row r="208" spans="1:15" x14ac:dyDescent="0.25">
      <c r="A208" s="213">
        <f t="shared" si="217"/>
        <v>26.8125</v>
      </c>
      <c r="B208" s="213">
        <f t="shared" si="218"/>
        <v>54.8125</v>
      </c>
      <c r="D208" s="214">
        <f t="shared" si="219"/>
        <v>21.4375</v>
      </c>
      <c r="E208" s="214">
        <f t="shared" si="220"/>
        <v>25.8125</v>
      </c>
      <c r="F208" s="135">
        <f t="shared" si="221"/>
        <v>42.8125</v>
      </c>
      <c r="H208" s="130">
        <f t="shared" si="222"/>
        <v>20.8125</v>
      </c>
      <c r="I208" s="130">
        <f t="shared" si="223"/>
        <v>24.8125</v>
      </c>
      <c r="K208" s="215">
        <f t="shared" si="224"/>
        <v>27.8125</v>
      </c>
      <c r="L208" s="215">
        <f t="shared" si="225"/>
        <v>24.8125</v>
      </c>
      <c r="N208" s="400">
        <f t="shared" ref="N208:O208" si="238">N207+0.0625</f>
        <v>20.8125</v>
      </c>
      <c r="O208" s="400">
        <f t="shared" si="238"/>
        <v>30.8125</v>
      </c>
    </row>
    <row r="209" spans="1:15" x14ac:dyDescent="0.25">
      <c r="A209" s="213">
        <f t="shared" si="217"/>
        <v>26.875</v>
      </c>
      <c r="B209" s="213">
        <f t="shared" si="218"/>
        <v>54.875</v>
      </c>
      <c r="D209" s="214">
        <f t="shared" si="219"/>
        <v>21.5</v>
      </c>
      <c r="E209" s="214">
        <f t="shared" si="220"/>
        <v>25.875</v>
      </c>
      <c r="F209" s="135">
        <f t="shared" si="221"/>
        <v>42.875</v>
      </c>
      <c r="H209" s="130">
        <f t="shared" si="222"/>
        <v>20.875</v>
      </c>
      <c r="I209" s="130">
        <f t="shared" si="223"/>
        <v>24.875</v>
      </c>
      <c r="K209" s="215">
        <f t="shared" si="224"/>
        <v>27.875</v>
      </c>
      <c r="L209" s="215">
        <f t="shared" si="225"/>
        <v>24.875</v>
      </c>
      <c r="N209" s="400">
        <f t="shared" ref="N209:O209" si="239">N208+0.0625</f>
        <v>20.875</v>
      </c>
      <c r="O209" s="400">
        <f t="shared" si="239"/>
        <v>30.875</v>
      </c>
    </row>
    <row r="210" spans="1:15" x14ac:dyDescent="0.25">
      <c r="A210" s="213">
        <f t="shared" si="217"/>
        <v>26.9375</v>
      </c>
      <c r="B210" s="213">
        <f t="shared" si="218"/>
        <v>54.9375</v>
      </c>
      <c r="D210" s="214">
        <f t="shared" si="219"/>
        <v>21.5625</v>
      </c>
      <c r="E210" s="214">
        <f t="shared" si="220"/>
        <v>25.9375</v>
      </c>
      <c r="F210" s="135">
        <f t="shared" si="221"/>
        <v>42.9375</v>
      </c>
      <c r="H210" s="130">
        <f t="shared" si="222"/>
        <v>20.9375</v>
      </c>
      <c r="I210" s="130">
        <f t="shared" si="223"/>
        <v>24.9375</v>
      </c>
      <c r="K210" s="215">
        <f t="shared" si="224"/>
        <v>27.9375</v>
      </c>
      <c r="L210" s="215">
        <f t="shared" si="225"/>
        <v>24.9375</v>
      </c>
      <c r="N210" s="400">
        <f t="shared" ref="N210:O210" si="240">N209+0.0625</f>
        <v>20.9375</v>
      </c>
      <c r="O210" s="400">
        <f t="shared" si="240"/>
        <v>30.9375</v>
      </c>
    </row>
    <row r="211" spans="1:15" x14ac:dyDescent="0.25">
      <c r="A211" s="213">
        <f t="shared" si="217"/>
        <v>27</v>
      </c>
      <c r="B211" s="213">
        <f t="shared" si="218"/>
        <v>55</v>
      </c>
      <c r="D211" s="214">
        <f t="shared" si="219"/>
        <v>21.625</v>
      </c>
      <c r="E211" s="214">
        <f t="shared" si="220"/>
        <v>26</v>
      </c>
      <c r="F211" s="135">
        <f t="shared" si="221"/>
        <v>43</v>
      </c>
      <c r="H211" s="130">
        <f t="shared" si="222"/>
        <v>21</v>
      </c>
      <c r="I211" s="130">
        <f t="shared" si="223"/>
        <v>25</v>
      </c>
      <c r="K211" s="215">
        <f t="shared" si="224"/>
        <v>28</v>
      </c>
      <c r="L211" s="215">
        <f t="shared" si="225"/>
        <v>25</v>
      </c>
      <c r="N211" s="400">
        <f t="shared" ref="N211:O211" si="241">N210+0.0625</f>
        <v>21</v>
      </c>
      <c r="O211" s="400">
        <f t="shared" si="241"/>
        <v>31</v>
      </c>
    </row>
    <row r="212" spans="1:15" x14ac:dyDescent="0.25">
      <c r="A212" s="213">
        <f t="shared" si="217"/>
        <v>27.0625</v>
      </c>
      <c r="B212" s="213">
        <f t="shared" si="218"/>
        <v>55.0625</v>
      </c>
      <c r="D212" s="214">
        <f t="shared" si="219"/>
        <v>21.6875</v>
      </c>
      <c r="E212" s="214">
        <f t="shared" si="220"/>
        <v>26.0625</v>
      </c>
      <c r="F212" s="135">
        <f t="shared" si="221"/>
        <v>43.0625</v>
      </c>
      <c r="H212" s="130">
        <f t="shared" si="222"/>
        <v>21.0625</v>
      </c>
      <c r="I212" s="130">
        <f t="shared" si="223"/>
        <v>25.0625</v>
      </c>
      <c r="K212" s="215">
        <f t="shared" si="224"/>
        <v>28.0625</v>
      </c>
      <c r="L212" s="215">
        <f t="shared" si="225"/>
        <v>25.0625</v>
      </c>
      <c r="N212" s="400">
        <f t="shared" ref="N212:O212" si="242">N211+0.0625</f>
        <v>21.0625</v>
      </c>
      <c r="O212" s="400">
        <f t="shared" si="242"/>
        <v>31.0625</v>
      </c>
    </row>
    <row r="213" spans="1:15" x14ac:dyDescent="0.25">
      <c r="A213" s="213">
        <f t="shared" si="217"/>
        <v>27.125</v>
      </c>
      <c r="B213" s="213">
        <f t="shared" si="218"/>
        <v>55.125</v>
      </c>
      <c r="D213" s="214">
        <f t="shared" si="219"/>
        <v>21.75</v>
      </c>
      <c r="E213" s="214">
        <f t="shared" si="220"/>
        <v>26.125</v>
      </c>
      <c r="F213" s="135">
        <f t="shared" si="221"/>
        <v>43.125</v>
      </c>
      <c r="H213" s="130">
        <f t="shared" si="222"/>
        <v>21.125</v>
      </c>
      <c r="I213" s="130">
        <f t="shared" si="223"/>
        <v>25.125</v>
      </c>
      <c r="K213" s="215">
        <f t="shared" si="224"/>
        <v>28.125</v>
      </c>
      <c r="L213" s="215">
        <f t="shared" si="225"/>
        <v>25.125</v>
      </c>
      <c r="N213" s="400">
        <f t="shared" ref="N213:O213" si="243">N212+0.0625</f>
        <v>21.125</v>
      </c>
      <c r="O213" s="400">
        <f t="shared" si="243"/>
        <v>31.125</v>
      </c>
    </row>
    <row r="214" spans="1:15" x14ac:dyDescent="0.25">
      <c r="A214" s="213">
        <f t="shared" si="217"/>
        <v>27.1875</v>
      </c>
      <c r="B214" s="213">
        <f t="shared" si="218"/>
        <v>55.1875</v>
      </c>
      <c r="D214" s="214">
        <f t="shared" si="219"/>
        <v>21.8125</v>
      </c>
      <c r="E214" s="214">
        <f t="shared" si="220"/>
        <v>26.1875</v>
      </c>
      <c r="F214" s="135">
        <f t="shared" si="221"/>
        <v>43.1875</v>
      </c>
      <c r="H214" s="130">
        <f t="shared" si="222"/>
        <v>21.1875</v>
      </c>
      <c r="I214" s="130">
        <f t="shared" si="223"/>
        <v>25.1875</v>
      </c>
      <c r="K214" s="215">
        <f t="shared" si="224"/>
        <v>28.1875</v>
      </c>
      <c r="L214" s="215">
        <f t="shared" si="225"/>
        <v>25.1875</v>
      </c>
      <c r="N214" s="400">
        <f t="shared" ref="N214:O214" si="244">N213+0.0625</f>
        <v>21.1875</v>
      </c>
      <c r="O214" s="400">
        <f t="shared" si="244"/>
        <v>31.1875</v>
      </c>
    </row>
    <row r="215" spans="1:15" x14ac:dyDescent="0.25">
      <c r="A215" s="213">
        <f t="shared" si="217"/>
        <v>27.25</v>
      </c>
      <c r="B215" s="213">
        <f t="shared" si="218"/>
        <v>55.25</v>
      </c>
      <c r="D215" s="214">
        <f t="shared" si="219"/>
        <v>21.875</v>
      </c>
      <c r="E215" s="214">
        <f t="shared" si="220"/>
        <v>26.25</v>
      </c>
      <c r="F215" s="135">
        <f t="shared" si="221"/>
        <v>43.25</v>
      </c>
      <c r="H215" s="130">
        <f t="shared" si="222"/>
        <v>21.25</v>
      </c>
      <c r="I215" s="130">
        <f t="shared" si="223"/>
        <v>25.25</v>
      </c>
      <c r="K215" s="215">
        <f t="shared" si="224"/>
        <v>28.25</v>
      </c>
      <c r="L215" s="215">
        <f t="shared" si="225"/>
        <v>25.25</v>
      </c>
      <c r="N215" s="400">
        <f t="shared" ref="N215:O215" si="245">N214+0.0625</f>
        <v>21.25</v>
      </c>
      <c r="O215" s="400">
        <f t="shared" si="245"/>
        <v>31.25</v>
      </c>
    </row>
    <row r="216" spans="1:15" x14ac:dyDescent="0.25">
      <c r="A216" s="213">
        <f t="shared" si="217"/>
        <v>27.3125</v>
      </c>
      <c r="B216" s="213">
        <f t="shared" si="218"/>
        <v>55.3125</v>
      </c>
      <c r="D216" s="214">
        <f t="shared" si="219"/>
        <v>21.9375</v>
      </c>
      <c r="E216" s="214">
        <f t="shared" si="220"/>
        <v>26.3125</v>
      </c>
      <c r="F216" s="135">
        <f t="shared" si="221"/>
        <v>43.3125</v>
      </c>
      <c r="H216" s="130">
        <f t="shared" si="222"/>
        <v>21.3125</v>
      </c>
      <c r="I216" s="130">
        <f t="shared" si="223"/>
        <v>25.3125</v>
      </c>
      <c r="K216" s="215">
        <f t="shared" si="224"/>
        <v>28.3125</v>
      </c>
      <c r="L216" s="215">
        <f t="shared" si="225"/>
        <v>25.3125</v>
      </c>
      <c r="N216" s="400">
        <f t="shared" ref="N216:O216" si="246">N215+0.0625</f>
        <v>21.3125</v>
      </c>
      <c r="O216" s="400">
        <f t="shared" si="246"/>
        <v>31.3125</v>
      </c>
    </row>
    <row r="217" spans="1:15" x14ac:dyDescent="0.25">
      <c r="A217" s="213">
        <f t="shared" si="217"/>
        <v>27.375</v>
      </c>
      <c r="B217" s="213">
        <f t="shared" si="218"/>
        <v>55.375</v>
      </c>
      <c r="D217" s="214">
        <f t="shared" si="219"/>
        <v>22</v>
      </c>
      <c r="E217" s="214">
        <f t="shared" si="220"/>
        <v>26.375</v>
      </c>
      <c r="F217" s="135">
        <f t="shared" si="221"/>
        <v>43.375</v>
      </c>
      <c r="H217" s="130">
        <f t="shared" si="222"/>
        <v>21.375</v>
      </c>
      <c r="I217" s="130">
        <f t="shared" si="223"/>
        <v>25.375</v>
      </c>
      <c r="K217" s="215">
        <f t="shared" si="224"/>
        <v>28.375</v>
      </c>
      <c r="L217" s="215">
        <f t="shared" si="225"/>
        <v>25.375</v>
      </c>
      <c r="N217" s="400">
        <f t="shared" ref="N217:O217" si="247">N216+0.0625</f>
        <v>21.375</v>
      </c>
      <c r="O217" s="400">
        <f t="shared" si="247"/>
        <v>31.375</v>
      </c>
    </row>
    <row r="218" spans="1:15" x14ac:dyDescent="0.25">
      <c r="A218" s="213">
        <f t="shared" si="217"/>
        <v>27.4375</v>
      </c>
      <c r="B218" s="213">
        <f t="shared" si="218"/>
        <v>55.4375</v>
      </c>
      <c r="D218" s="214">
        <f t="shared" si="219"/>
        <v>22.0625</v>
      </c>
      <c r="E218" s="214">
        <f t="shared" si="220"/>
        <v>26.4375</v>
      </c>
      <c r="F218" s="135">
        <f t="shared" si="221"/>
        <v>43.4375</v>
      </c>
      <c r="H218" s="130">
        <f t="shared" si="222"/>
        <v>21.4375</v>
      </c>
      <c r="I218" s="130">
        <f t="shared" si="223"/>
        <v>25.4375</v>
      </c>
      <c r="K218" s="215">
        <f t="shared" si="224"/>
        <v>28.4375</v>
      </c>
      <c r="L218" s="215">
        <f t="shared" si="225"/>
        <v>25.4375</v>
      </c>
      <c r="N218" s="400">
        <f t="shared" ref="N218:O218" si="248">N217+0.0625</f>
        <v>21.4375</v>
      </c>
      <c r="O218" s="400">
        <f t="shared" si="248"/>
        <v>31.4375</v>
      </c>
    </row>
    <row r="219" spans="1:15" x14ac:dyDescent="0.25">
      <c r="A219" s="213">
        <f t="shared" si="217"/>
        <v>27.5</v>
      </c>
      <c r="B219" s="213">
        <f t="shared" si="218"/>
        <v>55.5</v>
      </c>
      <c r="D219" s="214">
        <f t="shared" si="219"/>
        <v>22.125</v>
      </c>
      <c r="E219" s="214">
        <f t="shared" si="220"/>
        <v>26.5</v>
      </c>
      <c r="F219" s="135">
        <f t="shared" si="221"/>
        <v>43.5</v>
      </c>
      <c r="H219" s="130">
        <f t="shared" si="222"/>
        <v>21.5</v>
      </c>
      <c r="I219" s="130">
        <f t="shared" si="223"/>
        <v>25.5</v>
      </c>
      <c r="K219" s="215">
        <f t="shared" si="224"/>
        <v>28.5</v>
      </c>
      <c r="L219" s="215">
        <f t="shared" si="225"/>
        <v>25.5</v>
      </c>
      <c r="N219" s="400">
        <f t="shared" ref="N219:O219" si="249">N218+0.0625</f>
        <v>21.5</v>
      </c>
      <c r="O219" s="400">
        <f t="shared" si="249"/>
        <v>31.5</v>
      </c>
    </row>
    <row r="220" spans="1:15" x14ac:dyDescent="0.25">
      <c r="A220" s="213">
        <f t="shared" si="217"/>
        <v>27.5625</v>
      </c>
      <c r="B220" s="213">
        <f t="shared" si="218"/>
        <v>55.5625</v>
      </c>
      <c r="D220" s="214">
        <f t="shared" si="219"/>
        <v>22.1875</v>
      </c>
      <c r="E220" s="214">
        <f t="shared" si="220"/>
        <v>26.5625</v>
      </c>
      <c r="F220" s="135">
        <f t="shared" si="221"/>
        <v>43.5625</v>
      </c>
      <c r="H220" s="130">
        <f t="shared" si="222"/>
        <v>21.5625</v>
      </c>
      <c r="I220" s="130">
        <f t="shared" si="223"/>
        <v>25.5625</v>
      </c>
      <c r="K220" s="215">
        <f t="shared" si="224"/>
        <v>28.5625</v>
      </c>
      <c r="L220" s="215">
        <f t="shared" si="225"/>
        <v>25.5625</v>
      </c>
      <c r="N220" s="400">
        <f t="shared" ref="N220:O220" si="250">N219+0.0625</f>
        <v>21.5625</v>
      </c>
      <c r="O220" s="400">
        <f t="shared" si="250"/>
        <v>31.5625</v>
      </c>
    </row>
    <row r="221" spans="1:15" x14ac:dyDescent="0.25">
      <c r="A221" s="213">
        <f t="shared" si="217"/>
        <v>27.625</v>
      </c>
      <c r="B221" s="213">
        <f t="shared" si="218"/>
        <v>55.625</v>
      </c>
      <c r="D221" s="214">
        <f t="shared" si="219"/>
        <v>22.25</v>
      </c>
      <c r="E221" s="214">
        <f t="shared" si="220"/>
        <v>26.625</v>
      </c>
      <c r="F221" s="135">
        <f t="shared" si="221"/>
        <v>43.625</v>
      </c>
      <c r="H221" s="130">
        <f t="shared" si="222"/>
        <v>21.625</v>
      </c>
      <c r="I221" s="130">
        <f t="shared" si="223"/>
        <v>25.625</v>
      </c>
      <c r="K221" s="215">
        <f t="shared" si="224"/>
        <v>28.625</v>
      </c>
      <c r="L221" s="215">
        <f t="shared" si="225"/>
        <v>25.625</v>
      </c>
      <c r="N221" s="400">
        <f t="shared" ref="N221:O221" si="251">N220+0.0625</f>
        <v>21.625</v>
      </c>
      <c r="O221" s="400">
        <f t="shared" si="251"/>
        <v>31.625</v>
      </c>
    </row>
    <row r="222" spans="1:15" x14ac:dyDescent="0.25">
      <c r="A222" s="213">
        <f t="shared" si="217"/>
        <v>27.6875</v>
      </c>
      <c r="B222" s="213">
        <f t="shared" si="218"/>
        <v>55.6875</v>
      </c>
      <c r="D222" s="214">
        <f t="shared" si="219"/>
        <v>22.3125</v>
      </c>
      <c r="E222" s="214">
        <f t="shared" si="220"/>
        <v>26.6875</v>
      </c>
      <c r="F222" s="135">
        <f t="shared" si="221"/>
        <v>43.6875</v>
      </c>
      <c r="H222" s="130">
        <f t="shared" si="222"/>
        <v>21.6875</v>
      </c>
      <c r="I222" s="130">
        <f t="shared" si="223"/>
        <v>25.6875</v>
      </c>
      <c r="K222" s="215">
        <f t="shared" si="224"/>
        <v>28.6875</v>
      </c>
      <c r="L222" s="215">
        <f t="shared" si="225"/>
        <v>25.6875</v>
      </c>
      <c r="N222" s="400">
        <f t="shared" ref="N222:O222" si="252">N221+0.0625</f>
        <v>21.6875</v>
      </c>
      <c r="O222" s="400">
        <f t="shared" si="252"/>
        <v>31.6875</v>
      </c>
    </row>
    <row r="223" spans="1:15" x14ac:dyDescent="0.25">
      <c r="A223" s="213">
        <f t="shared" si="217"/>
        <v>27.75</v>
      </c>
      <c r="B223" s="213">
        <f t="shared" si="218"/>
        <v>55.75</v>
      </c>
      <c r="D223" s="214">
        <f t="shared" si="219"/>
        <v>22.375</v>
      </c>
      <c r="E223" s="214">
        <f t="shared" si="220"/>
        <v>26.75</v>
      </c>
      <c r="F223" s="135">
        <f t="shared" si="221"/>
        <v>43.75</v>
      </c>
      <c r="H223" s="130">
        <f t="shared" si="222"/>
        <v>21.75</v>
      </c>
      <c r="I223" s="130">
        <f t="shared" si="223"/>
        <v>25.75</v>
      </c>
      <c r="K223" s="215">
        <f t="shared" si="224"/>
        <v>28.75</v>
      </c>
      <c r="L223" s="215">
        <f t="shared" si="225"/>
        <v>25.75</v>
      </c>
      <c r="N223" s="400">
        <f t="shared" ref="N223:O223" si="253">N222+0.0625</f>
        <v>21.75</v>
      </c>
      <c r="O223" s="400">
        <f t="shared" si="253"/>
        <v>31.75</v>
      </c>
    </row>
    <row r="224" spans="1:15" x14ac:dyDescent="0.25">
      <c r="A224" s="213">
        <f t="shared" si="217"/>
        <v>27.8125</v>
      </c>
      <c r="B224" s="213">
        <f t="shared" si="218"/>
        <v>55.8125</v>
      </c>
      <c r="D224" s="214">
        <f t="shared" si="219"/>
        <v>22.4375</v>
      </c>
      <c r="E224" s="214">
        <f t="shared" si="220"/>
        <v>26.8125</v>
      </c>
      <c r="F224" s="135">
        <f t="shared" si="221"/>
        <v>43.8125</v>
      </c>
      <c r="H224" s="130">
        <f t="shared" si="222"/>
        <v>21.8125</v>
      </c>
      <c r="I224" s="130">
        <f t="shared" si="223"/>
        <v>25.8125</v>
      </c>
      <c r="K224" s="215">
        <f t="shared" si="224"/>
        <v>28.8125</v>
      </c>
      <c r="L224" s="215">
        <f t="shared" si="225"/>
        <v>25.8125</v>
      </c>
      <c r="N224" s="400">
        <f t="shared" ref="N224:O224" si="254">N223+0.0625</f>
        <v>21.8125</v>
      </c>
      <c r="O224" s="400">
        <f t="shared" si="254"/>
        <v>31.8125</v>
      </c>
    </row>
    <row r="225" spans="1:15" x14ac:dyDescent="0.25">
      <c r="A225" s="213">
        <f t="shared" si="217"/>
        <v>27.875</v>
      </c>
      <c r="B225" s="213">
        <f t="shared" si="218"/>
        <v>55.875</v>
      </c>
      <c r="D225" s="214">
        <f t="shared" si="219"/>
        <v>22.5</v>
      </c>
      <c r="E225" s="214">
        <f t="shared" si="220"/>
        <v>26.875</v>
      </c>
      <c r="F225" s="135">
        <f t="shared" si="221"/>
        <v>43.875</v>
      </c>
      <c r="H225" s="130">
        <f t="shared" si="222"/>
        <v>21.875</v>
      </c>
      <c r="I225" s="130">
        <f t="shared" si="223"/>
        <v>25.875</v>
      </c>
      <c r="K225" s="215">
        <f t="shared" si="224"/>
        <v>28.875</v>
      </c>
      <c r="L225" s="215">
        <f t="shared" si="225"/>
        <v>25.875</v>
      </c>
      <c r="N225" s="400">
        <f t="shared" ref="N225:O225" si="255">N224+0.0625</f>
        <v>21.875</v>
      </c>
      <c r="O225" s="400">
        <f t="shared" si="255"/>
        <v>31.875</v>
      </c>
    </row>
    <row r="226" spans="1:15" x14ac:dyDescent="0.25">
      <c r="A226" s="213">
        <f t="shared" si="217"/>
        <v>27.9375</v>
      </c>
      <c r="B226" s="213">
        <f t="shared" si="218"/>
        <v>55.9375</v>
      </c>
      <c r="D226" s="214">
        <f t="shared" si="219"/>
        <v>22.5625</v>
      </c>
      <c r="E226" s="214">
        <f t="shared" si="220"/>
        <v>26.9375</v>
      </c>
      <c r="F226" s="135">
        <f t="shared" si="221"/>
        <v>43.9375</v>
      </c>
      <c r="H226" s="130">
        <f t="shared" si="222"/>
        <v>21.9375</v>
      </c>
      <c r="I226" s="130">
        <f t="shared" si="223"/>
        <v>25.9375</v>
      </c>
      <c r="K226" s="215">
        <f t="shared" si="224"/>
        <v>28.9375</v>
      </c>
      <c r="L226" s="215">
        <f t="shared" si="225"/>
        <v>25.9375</v>
      </c>
      <c r="N226" s="400">
        <f t="shared" ref="N226:O226" si="256">N225+0.0625</f>
        <v>21.9375</v>
      </c>
      <c r="O226" s="400">
        <f t="shared" si="256"/>
        <v>31.9375</v>
      </c>
    </row>
    <row r="227" spans="1:15" x14ac:dyDescent="0.25">
      <c r="A227" s="213">
        <f t="shared" si="217"/>
        <v>28</v>
      </c>
      <c r="B227" s="213">
        <f t="shared" si="218"/>
        <v>56</v>
      </c>
      <c r="D227" s="214">
        <f t="shared" si="219"/>
        <v>22.625</v>
      </c>
      <c r="E227" s="214">
        <f t="shared" si="220"/>
        <v>27</v>
      </c>
      <c r="F227" s="135">
        <f t="shared" si="221"/>
        <v>44</v>
      </c>
      <c r="H227" s="130">
        <f t="shared" si="222"/>
        <v>22</v>
      </c>
      <c r="I227" s="130">
        <f t="shared" si="223"/>
        <v>26</v>
      </c>
      <c r="K227" s="215">
        <f t="shared" si="224"/>
        <v>29</v>
      </c>
      <c r="L227" s="215">
        <f t="shared" si="225"/>
        <v>26</v>
      </c>
      <c r="N227" s="400">
        <f t="shared" ref="N227:O227" si="257">N226+0.0625</f>
        <v>22</v>
      </c>
      <c r="O227" s="400">
        <f t="shared" si="257"/>
        <v>32</v>
      </c>
    </row>
    <row r="228" spans="1:15" x14ac:dyDescent="0.25">
      <c r="A228" s="213">
        <f t="shared" si="217"/>
        <v>28.0625</v>
      </c>
      <c r="B228" s="213">
        <f t="shared" si="218"/>
        <v>56.0625</v>
      </c>
      <c r="D228" s="214">
        <f t="shared" si="219"/>
        <v>22.6875</v>
      </c>
      <c r="E228" s="214">
        <f t="shared" si="220"/>
        <v>27.0625</v>
      </c>
      <c r="F228" s="135">
        <f t="shared" si="221"/>
        <v>44.0625</v>
      </c>
      <c r="H228" s="130">
        <f t="shared" si="222"/>
        <v>22.0625</v>
      </c>
      <c r="I228" s="130">
        <f t="shared" si="223"/>
        <v>26.0625</v>
      </c>
      <c r="K228" s="215">
        <f t="shared" si="224"/>
        <v>29.0625</v>
      </c>
      <c r="L228" s="215">
        <f t="shared" si="225"/>
        <v>26.0625</v>
      </c>
      <c r="N228" s="400">
        <f t="shared" ref="N228:O228" si="258">N227+0.0625</f>
        <v>22.0625</v>
      </c>
      <c r="O228" s="400">
        <f t="shared" si="258"/>
        <v>32.0625</v>
      </c>
    </row>
    <row r="229" spans="1:15" x14ac:dyDescent="0.25">
      <c r="A229" s="213">
        <f t="shared" si="217"/>
        <v>28.125</v>
      </c>
      <c r="B229" s="213">
        <f t="shared" si="218"/>
        <v>56.125</v>
      </c>
      <c r="D229" s="214">
        <f t="shared" si="219"/>
        <v>22.75</v>
      </c>
      <c r="E229" s="214">
        <f t="shared" si="220"/>
        <v>27.125</v>
      </c>
      <c r="F229" s="135">
        <f t="shared" si="221"/>
        <v>44.125</v>
      </c>
      <c r="H229" s="130">
        <f t="shared" si="222"/>
        <v>22.125</v>
      </c>
      <c r="I229" s="130">
        <f t="shared" si="223"/>
        <v>26.125</v>
      </c>
      <c r="K229" s="215">
        <f t="shared" si="224"/>
        <v>29.125</v>
      </c>
      <c r="L229" s="215">
        <f t="shared" si="225"/>
        <v>26.125</v>
      </c>
      <c r="N229" s="400">
        <f t="shared" ref="N229:O229" si="259">N228+0.0625</f>
        <v>22.125</v>
      </c>
      <c r="O229" s="400">
        <f t="shared" si="259"/>
        <v>32.125</v>
      </c>
    </row>
    <row r="230" spans="1:15" x14ac:dyDescent="0.25">
      <c r="A230" s="213">
        <f t="shared" si="217"/>
        <v>28.1875</v>
      </c>
      <c r="B230" s="213">
        <f t="shared" si="218"/>
        <v>56.1875</v>
      </c>
      <c r="D230" s="214">
        <f t="shared" si="219"/>
        <v>22.8125</v>
      </c>
      <c r="E230" s="214">
        <f t="shared" si="220"/>
        <v>27.1875</v>
      </c>
      <c r="F230" s="135">
        <f t="shared" si="221"/>
        <v>44.1875</v>
      </c>
      <c r="H230" s="130">
        <f t="shared" si="222"/>
        <v>22.1875</v>
      </c>
      <c r="I230" s="130">
        <f t="shared" si="223"/>
        <v>26.1875</v>
      </c>
      <c r="K230" s="215">
        <f t="shared" si="224"/>
        <v>29.1875</v>
      </c>
      <c r="L230" s="215">
        <f t="shared" si="225"/>
        <v>26.1875</v>
      </c>
      <c r="N230" s="400">
        <f t="shared" ref="N230:O230" si="260">N229+0.0625</f>
        <v>22.1875</v>
      </c>
      <c r="O230" s="400">
        <f t="shared" si="260"/>
        <v>32.1875</v>
      </c>
    </row>
    <row r="231" spans="1:15" x14ac:dyDescent="0.25">
      <c r="A231" s="213">
        <f t="shared" si="217"/>
        <v>28.25</v>
      </c>
      <c r="B231" s="213">
        <f t="shared" si="218"/>
        <v>56.25</v>
      </c>
      <c r="D231" s="214">
        <f t="shared" si="219"/>
        <v>22.875</v>
      </c>
      <c r="E231" s="214">
        <f t="shared" si="220"/>
        <v>27.25</v>
      </c>
      <c r="F231" s="135">
        <f t="shared" si="221"/>
        <v>44.25</v>
      </c>
      <c r="H231" s="130">
        <f t="shared" si="222"/>
        <v>22.25</v>
      </c>
      <c r="I231" s="130">
        <f t="shared" si="223"/>
        <v>26.25</v>
      </c>
      <c r="K231" s="215">
        <f t="shared" si="224"/>
        <v>29.25</v>
      </c>
      <c r="L231" s="215">
        <f t="shared" si="225"/>
        <v>26.25</v>
      </c>
      <c r="N231" s="400">
        <f t="shared" ref="N231:O231" si="261">N230+0.0625</f>
        <v>22.25</v>
      </c>
      <c r="O231" s="400">
        <f t="shared" si="261"/>
        <v>32.25</v>
      </c>
    </row>
    <row r="232" spans="1:15" x14ac:dyDescent="0.25">
      <c r="A232" s="213">
        <f t="shared" si="217"/>
        <v>28.3125</v>
      </c>
      <c r="B232" s="213">
        <f t="shared" si="218"/>
        <v>56.3125</v>
      </c>
      <c r="D232" s="214">
        <f t="shared" si="219"/>
        <v>22.9375</v>
      </c>
      <c r="E232" s="214">
        <f t="shared" si="220"/>
        <v>27.3125</v>
      </c>
      <c r="F232" s="135">
        <f t="shared" si="221"/>
        <v>44.3125</v>
      </c>
      <c r="H232" s="130">
        <f t="shared" si="222"/>
        <v>22.3125</v>
      </c>
      <c r="I232" s="130">
        <f t="shared" si="223"/>
        <v>26.3125</v>
      </c>
      <c r="K232" s="215">
        <f t="shared" si="224"/>
        <v>29.3125</v>
      </c>
      <c r="L232" s="215">
        <f t="shared" si="225"/>
        <v>26.3125</v>
      </c>
      <c r="N232" s="400">
        <f t="shared" ref="N232:O232" si="262">N231+0.0625</f>
        <v>22.3125</v>
      </c>
      <c r="O232" s="400">
        <f t="shared" si="262"/>
        <v>32.3125</v>
      </c>
    </row>
    <row r="233" spans="1:15" x14ac:dyDescent="0.25">
      <c r="A233" s="213">
        <f t="shared" si="217"/>
        <v>28.375</v>
      </c>
      <c r="B233" s="213">
        <f t="shared" si="218"/>
        <v>56.375</v>
      </c>
      <c r="D233" s="214">
        <f t="shared" si="219"/>
        <v>23</v>
      </c>
      <c r="E233" s="214">
        <f t="shared" si="220"/>
        <v>27.375</v>
      </c>
      <c r="F233" s="135">
        <f t="shared" si="221"/>
        <v>44.375</v>
      </c>
      <c r="H233" s="130">
        <f t="shared" si="222"/>
        <v>22.375</v>
      </c>
      <c r="I233" s="130">
        <f t="shared" si="223"/>
        <v>26.375</v>
      </c>
      <c r="K233" s="215">
        <f t="shared" si="224"/>
        <v>29.375</v>
      </c>
      <c r="L233" s="215">
        <f t="shared" si="225"/>
        <v>26.375</v>
      </c>
      <c r="N233" s="400">
        <f t="shared" ref="N233:O233" si="263">N232+0.0625</f>
        <v>22.375</v>
      </c>
      <c r="O233" s="400">
        <f t="shared" si="263"/>
        <v>32.375</v>
      </c>
    </row>
    <row r="234" spans="1:15" x14ac:dyDescent="0.25">
      <c r="A234" s="213">
        <f t="shared" si="217"/>
        <v>28.4375</v>
      </c>
      <c r="B234" s="213">
        <f t="shared" si="218"/>
        <v>56.4375</v>
      </c>
      <c r="D234" s="214">
        <f t="shared" si="219"/>
        <v>23.0625</v>
      </c>
      <c r="E234" s="214">
        <f t="shared" si="220"/>
        <v>27.4375</v>
      </c>
      <c r="F234" s="135">
        <f t="shared" si="221"/>
        <v>44.4375</v>
      </c>
      <c r="H234" s="130">
        <f t="shared" si="222"/>
        <v>22.4375</v>
      </c>
      <c r="I234" s="130">
        <f t="shared" si="223"/>
        <v>26.4375</v>
      </c>
      <c r="K234" s="215">
        <f t="shared" si="224"/>
        <v>29.4375</v>
      </c>
      <c r="L234" s="215">
        <f t="shared" si="225"/>
        <v>26.4375</v>
      </c>
      <c r="N234" s="400">
        <f t="shared" ref="N234:O234" si="264">N233+0.0625</f>
        <v>22.4375</v>
      </c>
      <c r="O234" s="400">
        <f t="shared" si="264"/>
        <v>32.4375</v>
      </c>
    </row>
    <row r="235" spans="1:15" x14ac:dyDescent="0.25">
      <c r="A235" s="213">
        <f t="shared" si="217"/>
        <v>28.5</v>
      </c>
      <c r="B235" s="213">
        <f t="shared" si="218"/>
        <v>56.5</v>
      </c>
      <c r="D235" s="214">
        <f t="shared" si="219"/>
        <v>23.125</v>
      </c>
      <c r="E235" s="214">
        <f t="shared" si="220"/>
        <v>27.5</v>
      </c>
      <c r="F235" s="135">
        <f t="shared" si="221"/>
        <v>44.5</v>
      </c>
      <c r="H235" s="130">
        <f t="shared" si="222"/>
        <v>22.5</v>
      </c>
      <c r="I235" s="130">
        <f t="shared" si="223"/>
        <v>26.5</v>
      </c>
      <c r="K235" s="215">
        <f t="shared" si="224"/>
        <v>29.5</v>
      </c>
      <c r="L235" s="215">
        <f t="shared" si="225"/>
        <v>26.5</v>
      </c>
      <c r="N235" s="400">
        <f t="shared" ref="N235:O235" si="265">N234+0.0625</f>
        <v>22.5</v>
      </c>
      <c r="O235" s="400">
        <f t="shared" si="265"/>
        <v>32.5</v>
      </c>
    </row>
    <row r="236" spans="1:15" x14ac:dyDescent="0.25">
      <c r="A236" s="213">
        <f t="shared" si="217"/>
        <v>28.5625</v>
      </c>
      <c r="B236" s="213">
        <f t="shared" si="218"/>
        <v>56.5625</v>
      </c>
      <c r="D236" s="214">
        <f t="shared" si="219"/>
        <v>23.1875</v>
      </c>
      <c r="E236" s="214">
        <f t="shared" si="220"/>
        <v>27.5625</v>
      </c>
      <c r="F236" s="135">
        <f t="shared" si="221"/>
        <v>44.5625</v>
      </c>
      <c r="H236" s="130">
        <f t="shared" si="222"/>
        <v>22.5625</v>
      </c>
      <c r="I236" s="130">
        <f t="shared" si="223"/>
        <v>26.5625</v>
      </c>
      <c r="K236" s="215">
        <f t="shared" si="224"/>
        <v>29.5625</v>
      </c>
      <c r="L236" s="215">
        <f t="shared" si="225"/>
        <v>26.5625</v>
      </c>
      <c r="N236" s="400">
        <f t="shared" ref="N236:O236" si="266">N235+0.0625</f>
        <v>22.5625</v>
      </c>
      <c r="O236" s="400">
        <f t="shared" si="266"/>
        <v>32.5625</v>
      </c>
    </row>
    <row r="237" spans="1:15" x14ac:dyDescent="0.25">
      <c r="A237" s="213">
        <f t="shared" si="217"/>
        <v>28.625</v>
      </c>
      <c r="B237" s="213">
        <f t="shared" si="218"/>
        <v>56.625</v>
      </c>
      <c r="D237" s="214">
        <f t="shared" si="219"/>
        <v>23.25</v>
      </c>
      <c r="E237" s="214">
        <f t="shared" si="220"/>
        <v>27.625</v>
      </c>
      <c r="F237" s="135">
        <f t="shared" si="221"/>
        <v>44.625</v>
      </c>
      <c r="H237" s="130">
        <f t="shared" si="222"/>
        <v>22.625</v>
      </c>
      <c r="I237" s="130">
        <f t="shared" si="223"/>
        <v>26.625</v>
      </c>
      <c r="K237" s="215">
        <f t="shared" si="224"/>
        <v>29.625</v>
      </c>
      <c r="L237" s="215">
        <f t="shared" si="225"/>
        <v>26.625</v>
      </c>
      <c r="N237" s="400">
        <f t="shared" ref="N237:O237" si="267">N236+0.0625</f>
        <v>22.625</v>
      </c>
      <c r="O237" s="400">
        <f t="shared" si="267"/>
        <v>32.625</v>
      </c>
    </row>
    <row r="238" spans="1:15" x14ac:dyDescent="0.25">
      <c r="A238" s="213">
        <f t="shared" si="217"/>
        <v>28.6875</v>
      </c>
      <c r="B238" s="213">
        <f t="shared" si="218"/>
        <v>56.6875</v>
      </c>
      <c r="D238" s="214">
        <f t="shared" si="219"/>
        <v>23.3125</v>
      </c>
      <c r="E238" s="214">
        <f t="shared" si="220"/>
        <v>27.6875</v>
      </c>
      <c r="F238" s="135">
        <f t="shared" si="221"/>
        <v>44.6875</v>
      </c>
      <c r="H238" s="130">
        <f t="shared" si="222"/>
        <v>22.6875</v>
      </c>
      <c r="I238" s="130">
        <f t="shared" si="223"/>
        <v>26.6875</v>
      </c>
      <c r="K238" s="215">
        <f t="shared" si="224"/>
        <v>29.6875</v>
      </c>
      <c r="L238" s="215">
        <f t="shared" si="225"/>
        <v>26.6875</v>
      </c>
      <c r="N238" s="400">
        <f t="shared" ref="N238:O238" si="268">N237+0.0625</f>
        <v>22.6875</v>
      </c>
      <c r="O238" s="400">
        <f t="shared" si="268"/>
        <v>32.6875</v>
      </c>
    </row>
    <row r="239" spans="1:15" x14ac:dyDescent="0.25">
      <c r="A239" s="213">
        <f t="shared" si="217"/>
        <v>28.75</v>
      </c>
      <c r="B239" s="213">
        <f t="shared" si="218"/>
        <v>56.75</v>
      </c>
      <c r="D239" s="214">
        <f t="shared" si="219"/>
        <v>23.375</v>
      </c>
      <c r="E239" s="214">
        <f t="shared" si="220"/>
        <v>27.75</v>
      </c>
      <c r="F239" s="135">
        <f t="shared" si="221"/>
        <v>44.75</v>
      </c>
      <c r="H239" s="130">
        <f t="shared" si="222"/>
        <v>22.75</v>
      </c>
      <c r="I239" s="130">
        <f t="shared" si="223"/>
        <v>26.75</v>
      </c>
      <c r="K239" s="215">
        <f t="shared" si="224"/>
        <v>29.75</v>
      </c>
      <c r="L239" s="215">
        <f t="shared" si="225"/>
        <v>26.75</v>
      </c>
      <c r="N239" s="400">
        <f t="shared" ref="N239:O239" si="269">N238+0.0625</f>
        <v>22.75</v>
      </c>
      <c r="O239" s="400">
        <f t="shared" si="269"/>
        <v>32.75</v>
      </c>
    </row>
    <row r="240" spans="1:15" x14ac:dyDescent="0.25">
      <c r="A240" s="213">
        <f t="shared" si="217"/>
        <v>28.8125</v>
      </c>
      <c r="B240" s="213">
        <f t="shared" si="218"/>
        <v>56.8125</v>
      </c>
      <c r="D240" s="214">
        <f t="shared" si="219"/>
        <v>23.4375</v>
      </c>
      <c r="E240" s="214">
        <f t="shared" si="220"/>
        <v>27.8125</v>
      </c>
      <c r="F240" s="135">
        <f t="shared" si="221"/>
        <v>44.8125</v>
      </c>
      <c r="H240" s="130">
        <f t="shared" si="222"/>
        <v>22.8125</v>
      </c>
      <c r="I240" s="130">
        <f t="shared" si="223"/>
        <v>26.8125</v>
      </c>
      <c r="K240" s="215">
        <f t="shared" si="224"/>
        <v>29.8125</v>
      </c>
      <c r="L240" s="215">
        <f t="shared" si="225"/>
        <v>26.8125</v>
      </c>
      <c r="N240" s="400">
        <f t="shared" ref="N240:O240" si="270">N239+0.0625</f>
        <v>22.8125</v>
      </c>
      <c r="O240" s="400">
        <f t="shared" si="270"/>
        <v>32.8125</v>
      </c>
    </row>
    <row r="241" spans="1:15" x14ac:dyDescent="0.25">
      <c r="A241" s="213">
        <f t="shared" si="217"/>
        <v>28.875</v>
      </c>
      <c r="B241" s="213">
        <f t="shared" si="218"/>
        <v>56.875</v>
      </c>
      <c r="D241" s="214">
        <f t="shared" si="219"/>
        <v>23.5</v>
      </c>
      <c r="E241" s="214">
        <f t="shared" si="220"/>
        <v>27.875</v>
      </c>
      <c r="F241" s="135">
        <f t="shared" si="221"/>
        <v>44.875</v>
      </c>
      <c r="H241" s="130">
        <f t="shared" si="222"/>
        <v>22.875</v>
      </c>
      <c r="I241" s="130">
        <f t="shared" si="223"/>
        <v>26.875</v>
      </c>
      <c r="K241" s="215">
        <f t="shared" si="224"/>
        <v>29.875</v>
      </c>
      <c r="L241" s="215">
        <f t="shared" si="225"/>
        <v>26.875</v>
      </c>
      <c r="N241" s="400">
        <f t="shared" ref="N241:O241" si="271">N240+0.0625</f>
        <v>22.875</v>
      </c>
      <c r="O241" s="400">
        <f t="shared" si="271"/>
        <v>32.875</v>
      </c>
    </row>
    <row r="242" spans="1:15" x14ac:dyDescent="0.25">
      <c r="A242" s="213">
        <f t="shared" si="217"/>
        <v>28.9375</v>
      </c>
      <c r="B242" s="213">
        <f t="shared" si="218"/>
        <v>56.9375</v>
      </c>
      <c r="D242" s="214">
        <f t="shared" si="219"/>
        <v>23.5625</v>
      </c>
      <c r="E242" s="214">
        <f t="shared" si="220"/>
        <v>27.9375</v>
      </c>
      <c r="F242" s="135">
        <f t="shared" si="221"/>
        <v>44.9375</v>
      </c>
      <c r="H242" s="130">
        <f t="shared" si="222"/>
        <v>22.9375</v>
      </c>
      <c r="I242" s="130">
        <f t="shared" si="223"/>
        <v>26.9375</v>
      </c>
      <c r="K242" s="215">
        <f t="shared" si="224"/>
        <v>29.9375</v>
      </c>
      <c r="L242" s="215">
        <f t="shared" si="225"/>
        <v>26.9375</v>
      </c>
      <c r="N242" s="400">
        <f t="shared" ref="N242:O242" si="272">N241+0.0625</f>
        <v>22.9375</v>
      </c>
      <c r="O242" s="400">
        <f t="shared" si="272"/>
        <v>32.9375</v>
      </c>
    </row>
    <row r="243" spans="1:15" x14ac:dyDescent="0.25">
      <c r="A243" s="213">
        <f t="shared" si="217"/>
        <v>29</v>
      </c>
      <c r="B243" s="213">
        <f t="shared" si="218"/>
        <v>57</v>
      </c>
      <c r="D243" s="214">
        <f t="shared" si="219"/>
        <v>23.625</v>
      </c>
      <c r="E243" s="214">
        <f t="shared" si="220"/>
        <v>28</v>
      </c>
      <c r="F243" s="135">
        <f t="shared" si="221"/>
        <v>45</v>
      </c>
      <c r="H243" s="130">
        <f t="shared" si="222"/>
        <v>23</v>
      </c>
      <c r="I243" s="130">
        <f t="shared" si="223"/>
        <v>27</v>
      </c>
      <c r="K243" s="215">
        <f t="shared" si="224"/>
        <v>30</v>
      </c>
      <c r="L243" s="215">
        <f t="shared" si="225"/>
        <v>27</v>
      </c>
      <c r="N243" s="400">
        <f t="shared" ref="N243:O243" si="273">N242+0.0625</f>
        <v>23</v>
      </c>
      <c r="O243" s="400">
        <f t="shared" si="273"/>
        <v>33</v>
      </c>
    </row>
    <row r="244" spans="1:15" x14ac:dyDescent="0.25">
      <c r="A244" s="213">
        <f t="shared" si="217"/>
        <v>29.0625</v>
      </c>
      <c r="B244" s="213">
        <f t="shared" si="218"/>
        <v>57.0625</v>
      </c>
      <c r="D244" s="214">
        <f t="shared" si="219"/>
        <v>23.6875</v>
      </c>
      <c r="E244" s="214">
        <f t="shared" si="220"/>
        <v>28.0625</v>
      </c>
      <c r="F244" s="135">
        <f t="shared" si="221"/>
        <v>45.0625</v>
      </c>
      <c r="H244" s="130">
        <f t="shared" si="222"/>
        <v>23.0625</v>
      </c>
      <c r="I244" s="130">
        <f t="shared" si="223"/>
        <v>27.0625</v>
      </c>
      <c r="K244" s="215">
        <f t="shared" si="224"/>
        <v>30.0625</v>
      </c>
      <c r="L244" s="215">
        <f t="shared" si="225"/>
        <v>27.0625</v>
      </c>
      <c r="N244" s="400">
        <f t="shared" ref="N244:O244" si="274">N243+0.0625</f>
        <v>23.0625</v>
      </c>
      <c r="O244" s="400">
        <f t="shared" si="274"/>
        <v>33.0625</v>
      </c>
    </row>
    <row r="245" spans="1:15" x14ac:dyDescent="0.25">
      <c r="A245" s="213">
        <f t="shared" si="217"/>
        <v>29.125</v>
      </c>
      <c r="B245" s="213">
        <f t="shared" si="218"/>
        <v>57.125</v>
      </c>
      <c r="D245" s="214">
        <f t="shared" si="219"/>
        <v>23.75</v>
      </c>
      <c r="E245" s="214">
        <f t="shared" si="220"/>
        <v>28.125</v>
      </c>
      <c r="F245" s="135">
        <f t="shared" si="221"/>
        <v>45.125</v>
      </c>
      <c r="H245" s="130">
        <f t="shared" si="222"/>
        <v>23.125</v>
      </c>
      <c r="I245" s="130">
        <f t="shared" si="223"/>
        <v>27.125</v>
      </c>
      <c r="K245" s="215">
        <f t="shared" si="224"/>
        <v>30.125</v>
      </c>
      <c r="L245" s="215">
        <f t="shared" si="225"/>
        <v>27.125</v>
      </c>
      <c r="N245" s="400">
        <f t="shared" ref="N245:O245" si="275">N244+0.0625</f>
        <v>23.125</v>
      </c>
      <c r="O245" s="400">
        <f t="shared" si="275"/>
        <v>33.125</v>
      </c>
    </row>
    <row r="246" spans="1:15" x14ac:dyDescent="0.25">
      <c r="A246" s="213">
        <f t="shared" si="217"/>
        <v>29.1875</v>
      </c>
      <c r="B246" s="213">
        <f t="shared" si="218"/>
        <v>57.1875</v>
      </c>
      <c r="D246" s="214">
        <f t="shared" si="219"/>
        <v>23.8125</v>
      </c>
      <c r="E246" s="214">
        <f t="shared" si="220"/>
        <v>28.1875</v>
      </c>
      <c r="F246" s="135">
        <f t="shared" si="221"/>
        <v>45.1875</v>
      </c>
      <c r="H246" s="130">
        <f t="shared" si="222"/>
        <v>23.1875</v>
      </c>
      <c r="I246" s="130">
        <f t="shared" si="223"/>
        <v>27.1875</v>
      </c>
      <c r="K246" s="215">
        <f t="shared" si="224"/>
        <v>30.1875</v>
      </c>
      <c r="L246" s="215">
        <f t="shared" si="225"/>
        <v>27.1875</v>
      </c>
      <c r="N246" s="400">
        <f t="shared" ref="N246:O246" si="276">N245+0.0625</f>
        <v>23.1875</v>
      </c>
      <c r="O246" s="400">
        <f t="shared" si="276"/>
        <v>33.1875</v>
      </c>
    </row>
    <row r="247" spans="1:15" x14ac:dyDescent="0.25">
      <c r="A247" s="213">
        <f t="shared" si="217"/>
        <v>29.25</v>
      </c>
      <c r="B247" s="213">
        <f t="shared" si="218"/>
        <v>57.25</v>
      </c>
      <c r="D247" s="214">
        <f t="shared" si="219"/>
        <v>23.875</v>
      </c>
      <c r="E247" s="214">
        <f t="shared" si="220"/>
        <v>28.25</v>
      </c>
      <c r="F247" s="135">
        <f t="shared" si="221"/>
        <v>45.25</v>
      </c>
      <c r="H247" s="130">
        <f t="shared" si="222"/>
        <v>23.25</v>
      </c>
      <c r="I247" s="130">
        <f t="shared" si="223"/>
        <v>27.25</v>
      </c>
      <c r="K247" s="215">
        <f t="shared" si="224"/>
        <v>30.25</v>
      </c>
      <c r="L247" s="215">
        <f t="shared" si="225"/>
        <v>27.25</v>
      </c>
      <c r="N247" s="400">
        <f t="shared" ref="N247:O247" si="277">N246+0.0625</f>
        <v>23.25</v>
      </c>
      <c r="O247" s="400">
        <f t="shared" si="277"/>
        <v>33.25</v>
      </c>
    </row>
    <row r="248" spans="1:15" x14ac:dyDescent="0.25">
      <c r="A248" s="213">
        <f t="shared" si="217"/>
        <v>29.3125</v>
      </c>
      <c r="B248" s="213">
        <f t="shared" si="218"/>
        <v>57.3125</v>
      </c>
      <c r="D248" s="214">
        <f t="shared" si="219"/>
        <v>23.9375</v>
      </c>
      <c r="E248" s="214">
        <f t="shared" si="220"/>
        <v>28.3125</v>
      </c>
      <c r="F248" s="135">
        <f t="shared" si="221"/>
        <v>45.3125</v>
      </c>
      <c r="H248" s="130">
        <f t="shared" si="222"/>
        <v>23.3125</v>
      </c>
      <c r="I248" s="130">
        <f t="shared" si="223"/>
        <v>27.3125</v>
      </c>
      <c r="K248" s="215">
        <f t="shared" si="224"/>
        <v>30.3125</v>
      </c>
      <c r="L248" s="215">
        <f t="shared" si="225"/>
        <v>27.3125</v>
      </c>
      <c r="N248" s="400">
        <f t="shared" ref="N248:O248" si="278">N247+0.0625</f>
        <v>23.3125</v>
      </c>
      <c r="O248" s="400">
        <f t="shared" si="278"/>
        <v>33.3125</v>
      </c>
    </row>
    <row r="249" spans="1:15" x14ac:dyDescent="0.25">
      <c r="A249" s="213">
        <f t="shared" si="217"/>
        <v>29.375</v>
      </c>
      <c r="B249" s="213">
        <f t="shared" si="218"/>
        <v>57.375</v>
      </c>
      <c r="D249" s="214">
        <f t="shared" si="219"/>
        <v>24</v>
      </c>
      <c r="E249" s="214">
        <f t="shared" si="220"/>
        <v>28.375</v>
      </c>
      <c r="F249" s="135">
        <f t="shared" si="221"/>
        <v>45.375</v>
      </c>
      <c r="H249" s="130">
        <f t="shared" si="222"/>
        <v>23.375</v>
      </c>
      <c r="I249" s="130">
        <f t="shared" si="223"/>
        <v>27.375</v>
      </c>
      <c r="K249" s="215">
        <f t="shared" si="224"/>
        <v>30.375</v>
      </c>
      <c r="L249" s="215">
        <f t="shared" si="225"/>
        <v>27.375</v>
      </c>
      <c r="N249" s="400">
        <f t="shared" ref="N249:O249" si="279">N248+0.0625</f>
        <v>23.375</v>
      </c>
      <c r="O249" s="400">
        <f t="shared" si="279"/>
        <v>33.375</v>
      </c>
    </row>
    <row r="250" spans="1:15" x14ac:dyDescent="0.25">
      <c r="A250" s="213">
        <f t="shared" si="217"/>
        <v>29.4375</v>
      </c>
      <c r="B250" s="213">
        <f t="shared" si="218"/>
        <v>57.4375</v>
      </c>
      <c r="D250" s="214">
        <f t="shared" si="219"/>
        <v>24.0625</v>
      </c>
      <c r="E250" s="214">
        <f t="shared" si="220"/>
        <v>28.4375</v>
      </c>
      <c r="F250" s="135">
        <f t="shared" si="221"/>
        <v>45.4375</v>
      </c>
      <c r="H250" s="130">
        <f t="shared" si="222"/>
        <v>23.4375</v>
      </c>
      <c r="I250" s="130">
        <f t="shared" si="223"/>
        <v>27.4375</v>
      </c>
      <c r="K250" s="215">
        <f t="shared" si="224"/>
        <v>30.4375</v>
      </c>
      <c r="L250" s="215">
        <f t="shared" si="225"/>
        <v>27.4375</v>
      </c>
      <c r="N250" s="400">
        <f t="shared" ref="N250:O250" si="280">N249+0.0625</f>
        <v>23.4375</v>
      </c>
      <c r="O250" s="400">
        <f t="shared" si="280"/>
        <v>33.4375</v>
      </c>
    </row>
    <row r="251" spans="1:15" x14ac:dyDescent="0.25">
      <c r="A251" s="213">
        <f t="shared" si="217"/>
        <v>29.5</v>
      </c>
      <c r="B251" s="213">
        <f t="shared" si="218"/>
        <v>57.5</v>
      </c>
      <c r="D251" s="214">
        <f t="shared" si="219"/>
        <v>24.125</v>
      </c>
      <c r="E251" s="214">
        <f t="shared" si="220"/>
        <v>28.5</v>
      </c>
      <c r="F251" s="135">
        <f t="shared" si="221"/>
        <v>45.5</v>
      </c>
      <c r="H251" s="130">
        <f t="shared" si="222"/>
        <v>23.5</v>
      </c>
      <c r="I251" s="130">
        <f t="shared" si="223"/>
        <v>27.5</v>
      </c>
      <c r="K251" s="215">
        <f t="shared" si="224"/>
        <v>30.5</v>
      </c>
      <c r="L251" s="215">
        <f t="shared" si="225"/>
        <v>27.5</v>
      </c>
      <c r="N251" s="400">
        <f t="shared" ref="N251:O251" si="281">N250+0.0625</f>
        <v>23.5</v>
      </c>
      <c r="O251" s="400">
        <f t="shared" si="281"/>
        <v>33.5</v>
      </c>
    </row>
    <row r="252" spans="1:15" x14ac:dyDescent="0.25">
      <c r="A252" s="213">
        <f t="shared" si="217"/>
        <v>29.5625</v>
      </c>
      <c r="B252" s="213">
        <f t="shared" si="218"/>
        <v>57.5625</v>
      </c>
      <c r="D252" s="214">
        <f t="shared" si="219"/>
        <v>24.1875</v>
      </c>
      <c r="E252" s="214">
        <f t="shared" si="220"/>
        <v>28.5625</v>
      </c>
      <c r="F252" s="135">
        <f t="shared" si="221"/>
        <v>45.5625</v>
      </c>
      <c r="H252" s="130">
        <f t="shared" si="222"/>
        <v>23.5625</v>
      </c>
      <c r="I252" s="130">
        <f t="shared" si="223"/>
        <v>27.5625</v>
      </c>
      <c r="K252" s="215">
        <f t="shared" si="224"/>
        <v>30.5625</v>
      </c>
      <c r="L252" s="215">
        <f t="shared" si="225"/>
        <v>27.5625</v>
      </c>
      <c r="N252" s="400">
        <f t="shared" ref="N252:O252" si="282">N251+0.0625</f>
        <v>23.5625</v>
      </c>
      <c r="O252" s="400">
        <f t="shared" si="282"/>
        <v>33.5625</v>
      </c>
    </row>
    <row r="253" spans="1:15" x14ac:dyDescent="0.25">
      <c r="A253" s="213">
        <f t="shared" si="217"/>
        <v>29.625</v>
      </c>
      <c r="B253" s="213">
        <f t="shared" si="218"/>
        <v>57.625</v>
      </c>
      <c r="D253" s="214">
        <f t="shared" si="219"/>
        <v>24.25</v>
      </c>
      <c r="E253" s="214">
        <f t="shared" si="220"/>
        <v>28.625</v>
      </c>
      <c r="F253" s="135">
        <f t="shared" si="221"/>
        <v>45.625</v>
      </c>
      <c r="H253" s="130">
        <f t="shared" si="222"/>
        <v>23.625</v>
      </c>
      <c r="I253" s="130">
        <f t="shared" si="223"/>
        <v>27.625</v>
      </c>
      <c r="K253" s="215">
        <f t="shared" si="224"/>
        <v>30.625</v>
      </c>
      <c r="L253" s="215">
        <f t="shared" si="225"/>
        <v>27.625</v>
      </c>
      <c r="N253" s="400">
        <f t="shared" ref="N253:O253" si="283">N252+0.0625</f>
        <v>23.625</v>
      </c>
      <c r="O253" s="400">
        <f t="shared" si="283"/>
        <v>33.625</v>
      </c>
    </row>
    <row r="254" spans="1:15" x14ac:dyDescent="0.25">
      <c r="A254" s="213">
        <f t="shared" si="217"/>
        <v>29.6875</v>
      </c>
      <c r="B254" s="213">
        <f t="shared" si="218"/>
        <v>57.6875</v>
      </c>
      <c r="D254" s="214">
        <f t="shared" si="219"/>
        <v>24.3125</v>
      </c>
      <c r="E254" s="214">
        <f t="shared" si="220"/>
        <v>28.6875</v>
      </c>
      <c r="F254" s="135">
        <f t="shared" si="221"/>
        <v>45.6875</v>
      </c>
      <c r="H254" s="130">
        <f t="shared" si="222"/>
        <v>23.6875</v>
      </c>
      <c r="I254" s="130">
        <f t="shared" si="223"/>
        <v>27.6875</v>
      </c>
      <c r="K254" s="215">
        <f t="shared" si="224"/>
        <v>30.6875</v>
      </c>
      <c r="L254" s="215">
        <f t="shared" si="225"/>
        <v>27.6875</v>
      </c>
      <c r="N254" s="400">
        <f t="shared" ref="N254:O254" si="284">N253+0.0625</f>
        <v>23.6875</v>
      </c>
      <c r="O254" s="400">
        <f t="shared" si="284"/>
        <v>33.6875</v>
      </c>
    </row>
    <row r="255" spans="1:15" x14ac:dyDescent="0.25">
      <c r="A255" s="213">
        <f t="shared" si="217"/>
        <v>29.75</v>
      </c>
      <c r="B255" s="213">
        <f t="shared" si="218"/>
        <v>57.75</v>
      </c>
      <c r="D255" s="214">
        <f t="shared" si="219"/>
        <v>24.375</v>
      </c>
      <c r="E255" s="214">
        <f t="shared" si="220"/>
        <v>28.75</v>
      </c>
      <c r="F255" s="135">
        <f t="shared" si="221"/>
        <v>45.75</v>
      </c>
      <c r="H255" s="130">
        <f t="shared" si="222"/>
        <v>23.75</v>
      </c>
      <c r="I255" s="130">
        <f t="shared" si="223"/>
        <v>27.75</v>
      </c>
      <c r="K255" s="215">
        <f t="shared" si="224"/>
        <v>30.75</v>
      </c>
      <c r="L255" s="215">
        <f t="shared" si="225"/>
        <v>27.75</v>
      </c>
      <c r="N255" s="400">
        <f t="shared" ref="N255:O255" si="285">N254+0.0625</f>
        <v>23.75</v>
      </c>
      <c r="O255" s="400">
        <f t="shared" si="285"/>
        <v>33.75</v>
      </c>
    </row>
    <row r="256" spans="1:15" x14ac:dyDescent="0.25">
      <c r="A256" s="213">
        <f t="shared" si="217"/>
        <v>29.8125</v>
      </c>
      <c r="B256" s="213">
        <f t="shared" si="218"/>
        <v>57.8125</v>
      </c>
      <c r="D256" s="214">
        <f t="shared" si="219"/>
        <v>24.4375</v>
      </c>
      <c r="E256" s="214">
        <f t="shared" si="220"/>
        <v>28.8125</v>
      </c>
      <c r="F256" s="135">
        <f t="shared" si="221"/>
        <v>45.8125</v>
      </c>
      <c r="H256" s="130">
        <f t="shared" si="222"/>
        <v>23.8125</v>
      </c>
      <c r="I256" s="130">
        <f t="shared" si="223"/>
        <v>27.8125</v>
      </c>
      <c r="K256" s="215">
        <f t="shared" si="224"/>
        <v>30.8125</v>
      </c>
      <c r="L256" s="215">
        <f t="shared" si="225"/>
        <v>27.8125</v>
      </c>
      <c r="N256" s="400">
        <f t="shared" ref="N256:O256" si="286">N255+0.0625</f>
        <v>23.8125</v>
      </c>
      <c r="O256" s="400">
        <f t="shared" si="286"/>
        <v>33.8125</v>
      </c>
    </row>
    <row r="257" spans="1:15" x14ac:dyDescent="0.25">
      <c r="A257" s="213">
        <f t="shared" si="217"/>
        <v>29.875</v>
      </c>
      <c r="B257" s="213">
        <f t="shared" si="218"/>
        <v>57.875</v>
      </c>
      <c r="D257" s="214">
        <f t="shared" si="219"/>
        <v>24.5</v>
      </c>
      <c r="E257" s="214">
        <f t="shared" si="220"/>
        <v>28.875</v>
      </c>
      <c r="F257" s="135">
        <f t="shared" si="221"/>
        <v>45.875</v>
      </c>
      <c r="H257" s="130">
        <f t="shared" si="222"/>
        <v>23.875</v>
      </c>
      <c r="I257" s="130">
        <f t="shared" si="223"/>
        <v>27.875</v>
      </c>
      <c r="K257" s="215">
        <f t="shared" si="224"/>
        <v>30.875</v>
      </c>
      <c r="L257" s="215">
        <f t="shared" si="225"/>
        <v>27.875</v>
      </c>
      <c r="N257" s="400">
        <f t="shared" ref="N257:O257" si="287">N256+0.0625</f>
        <v>23.875</v>
      </c>
      <c r="O257" s="400">
        <f t="shared" si="287"/>
        <v>33.875</v>
      </c>
    </row>
    <row r="258" spans="1:15" x14ac:dyDescent="0.25">
      <c r="A258" s="213">
        <f t="shared" si="217"/>
        <v>29.9375</v>
      </c>
      <c r="B258" s="213">
        <f t="shared" si="218"/>
        <v>57.9375</v>
      </c>
      <c r="D258" s="214">
        <f t="shared" si="219"/>
        <v>24.5625</v>
      </c>
      <c r="E258" s="214">
        <f t="shared" si="220"/>
        <v>28.9375</v>
      </c>
      <c r="F258" s="135">
        <f t="shared" si="221"/>
        <v>45.9375</v>
      </c>
      <c r="H258" s="130">
        <f t="shared" si="222"/>
        <v>23.9375</v>
      </c>
      <c r="I258" s="130">
        <f t="shared" si="223"/>
        <v>27.9375</v>
      </c>
      <c r="K258" s="215">
        <f t="shared" si="224"/>
        <v>30.9375</v>
      </c>
      <c r="L258" s="215">
        <f t="shared" si="225"/>
        <v>27.9375</v>
      </c>
      <c r="N258" s="400">
        <f t="shared" ref="N258:O258" si="288">N257+0.0625</f>
        <v>23.9375</v>
      </c>
      <c r="O258" s="400">
        <f t="shared" si="288"/>
        <v>33.9375</v>
      </c>
    </row>
    <row r="259" spans="1:15" x14ac:dyDescent="0.25">
      <c r="A259" s="213">
        <f t="shared" si="217"/>
        <v>30</v>
      </c>
      <c r="B259" s="213">
        <f t="shared" si="218"/>
        <v>58</v>
      </c>
      <c r="D259" s="214">
        <f t="shared" si="219"/>
        <v>24.625</v>
      </c>
      <c r="E259" s="214">
        <f t="shared" si="220"/>
        <v>29</v>
      </c>
      <c r="F259" s="135">
        <f t="shared" si="221"/>
        <v>46</v>
      </c>
      <c r="H259" s="130">
        <f t="shared" si="222"/>
        <v>24</v>
      </c>
      <c r="I259" s="130">
        <f t="shared" si="223"/>
        <v>28</v>
      </c>
      <c r="K259" s="215">
        <f t="shared" si="224"/>
        <v>31</v>
      </c>
      <c r="L259" s="215">
        <f t="shared" si="225"/>
        <v>28</v>
      </c>
      <c r="N259" s="400">
        <f t="shared" ref="N259:O259" si="289">N258+0.0625</f>
        <v>24</v>
      </c>
      <c r="O259" s="400">
        <f t="shared" si="289"/>
        <v>34</v>
      </c>
    </row>
    <row r="260" spans="1:15" x14ac:dyDescent="0.25">
      <c r="A260" s="213">
        <f t="shared" ref="A260:A323" si="290">A259+0.0625</f>
        <v>30.0625</v>
      </c>
      <c r="B260" s="213">
        <f t="shared" ref="B260:B323" si="291">B259+0.0625</f>
        <v>58.0625</v>
      </c>
      <c r="D260" s="214">
        <f t="shared" ref="D260:D323" si="292">D259+0.0625</f>
        <v>24.6875</v>
      </c>
      <c r="E260" s="214">
        <f t="shared" ref="E260:E323" si="293">E259+0.0625</f>
        <v>29.0625</v>
      </c>
      <c r="F260" s="135">
        <f t="shared" ref="F260:F323" si="294">F259+0.0625</f>
        <v>46.0625</v>
      </c>
      <c r="H260" s="130">
        <f t="shared" ref="H260:H323" si="295">H259+0.0625</f>
        <v>24.0625</v>
      </c>
      <c r="I260" s="130">
        <f t="shared" ref="I260:I323" si="296">I259+0.0625</f>
        <v>28.0625</v>
      </c>
      <c r="K260" s="215">
        <f t="shared" ref="K260:K323" si="297">K259+0.0625</f>
        <v>31.0625</v>
      </c>
      <c r="L260" s="215">
        <f t="shared" ref="L260:L323" si="298">L259+0.0625</f>
        <v>28.0625</v>
      </c>
      <c r="N260" s="400">
        <f t="shared" ref="N260:O260" si="299">N259+0.0625</f>
        <v>24.0625</v>
      </c>
      <c r="O260" s="400">
        <f t="shared" si="299"/>
        <v>34.0625</v>
      </c>
    </row>
    <row r="261" spans="1:15" x14ac:dyDescent="0.25">
      <c r="A261" s="213">
        <f t="shared" si="290"/>
        <v>30.125</v>
      </c>
      <c r="B261" s="213">
        <f t="shared" si="291"/>
        <v>58.125</v>
      </c>
      <c r="D261" s="214">
        <f t="shared" si="292"/>
        <v>24.75</v>
      </c>
      <c r="E261" s="214">
        <f t="shared" si="293"/>
        <v>29.125</v>
      </c>
      <c r="F261" s="135">
        <f t="shared" si="294"/>
        <v>46.125</v>
      </c>
      <c r="H261" s="130">
        <f t="shared" si="295"/>
        <v>24.125</v>
      </c>
      <c r="I261" s="130">
        <f t="shared" si="296"/>
        <v>28.125</v>
      </c>
      <c r="K261" s="215">
        <f t="shared" si="297"/>
        <v>31.125</v>
      </c>
      <c r="L261" s="215">
        <f t="shared" si="298"/>
        <v>28.125</v>
      </c>
      <c r="N261" s="400">
        <f t="shared" ref="N261:O261" si="300">N260+0.0625</f>
        <v>24.125</v>
      </c>
      <c r="O261" s="400">
        <f t="shared" si="300"/>
        <v>34.125</v>
      </c>
    </row>
    <row r="262" spans="1:15" x14ac:dyDescent="0.25">
      <c r="A262" s="213">
        <f t="shared" si="290"/>
        <v>30.1875</v>
      </c>
      <c r="B262" s="213">
        <f t="shared" si="291"/>
        <v>58.1875</v>
      </c>
      <c r="D262" s="214">
        <f t="shared" si="292"/>
        <v>24.8125</v>
      </c>
      <c r="E262" s="214">
        <f t="shared" si="293"/>
        <v>29.1875</v>
      </c>
      <c r="F262" s="135">
        <f t="shared" si="294"/>
        <v>46.1875</v>
      </c>
      <c r="H262" s="130">
        <f t="shared" si="295"/>
        <v>24.1875</v>
      </c>
      <c r="I262" s="130">
        <f t="shared" si="296"/>
        <v>28.1875</v>
      </c>
      <c r="K262" s="215">
        <f t="shared" si="297"/>
        <v>31.1875</v>
      </c>
      <c r="L262" s="215">
        <f t="shared" si="298"/>
        <v>28.1875</v>
      </c>
      <c r="N262" s="400">
        <f t="shared" ref="N262:O262" si="301">N261+0.0625</f>
        <v>24.1875</v>
      </c>
      <c r="O262" s="400">
        <f t="shared" si="301"/>
        <v>34.1875</v>
      </c>
    </row>
    <row r="263" spans="1:15" x14ac:dyDescent="0.25">
      <c r="A263" s="213">
        <f t="shared" si="290"/>
        <v>30.25</v>
      </c>
      <c r="B263" s="213">
        <f t="shared" si="291"/>
        <v>58.25</v>
      </c>
      <c r="D263" s="214">
        <f t="shared" si="292"/>
        <v>24.875</v>
      </c>
      <c r="E263" s="214">
        <f t="shared" si="293"/>
        <v>29.25</v>
      </c>
      <c r="F263" s="135">
        <f t="shared" si="294"/>
        <v>46.25</v>
      </c>
      <c r="H263" s="130">
        <f t="shared" si="295"/>
        <v>24.25</v>
      </c>
      <c r="I263" s="130">
        <f t="shared" si="296"/>
        <v>28.25</v>
      </c>
      <c r="K263" s="215">
        <f t="shared" si="297"/>
        <v>31.25</v>
      </c>
      <c r="L263" s="215">
        <f t="shared" si="298"/>
        <v>28.25</v>
      </c>
      <c r="N263" s="400">
        <f t="shared" ref="N263:O263" si="302">N262+0.0625</f>
        <v>24.25</v>
      </c>
      <c r="O263" s="400">
        <f t="shared" si="302"/>
        <v>34.25</v>
      </c>
    </row>
    <row r="264" spans="1:15" x14ac:dyDescent="0.25">
      <c r="A264" s="213">
        <f t="shared" si="290"/>
        <v>30.3125</v>
      </c>
      <c r="B264" s="213">
        <f t="shared" si="291"/>
        <v>58.3125</v>
      </c>
      <c r="D264" s="214">
        <f t="shared" si="292"/>
        <v>24.9375</v>
      </c>
      <c r="E264" s="214">
        <f t="shared" si="293"/>
        <v>29.3125</v>
      </c>
      <c r="F264" s="135">
        <f t="shared" si="294"/>
        <v>46.3125</v>
      </c>
      <c r="H264" s="130">
        <f t="shared" si="295"/>
        <v>24.3125</v>
      </c>
      <c r="I264" s="130">
        <f t="shared" si="296"/>
        <v>28.3125</v>
      </c>
      <c r="K264" s="215">
        <f t="shared" si="297"/>
        <v>31.3125</v>
      </c>
      <c r="L264" s="215">
        <f t="shared" si="298"/>
        <v>28.3125</v>
      </c>
      <c r="N264" s="400">
        <f t="shared" ref="N264:O264" si="303">N263+0.0625</f>
        <v>24.3125</v>
      </c>
      <c r="O264" s="400">
        <f t="shared" si="303"/>
        <v>34.3125</v>
      </c>
    </row>
    <row r="265" spans="1:15" x14ac:dyDescent="0.25">
      <c r="A265" s="213">
        <f t="shared" si="290"/>
        <v>30.375</v>
      </c>
      <c r="B265" s="213">
        <f t="shared" si="291"/>
        <v>58.375</v>
      </c>
      <c r="D265" s="214">
        <f t="shared" si="292"/>
        <v>25</v>
      </c>
      <c r="E265" s="214">
        <f t="shared" si="293"/>
        <v>29.375</v>
      </c>
      <c r="F265" s="135">
        <f t="shared" si="294"/>
        <v>46.375</v>
      </c>
      <c r="H265" s="130">
        <f t="shared" si="295"/>
        <v>24.375</v>
      </c>
      <c r="I265" s="130">
        <f t="shared" si="296"/>
        <v>28.375</v>
      </c>
      <c r="K265" s="215">
        <f t="shared" si="297"/>
        <v>31.375</v>
      </c>
      <c r="L265" s="215">
        <f t="shared" si="298"/>
        <v>28.375</v>
      </c>
      <c r="N265" s="400">
        <f t="shared" ref="N265:O265" si="304">N264+0.0625</f>
        <v>24.375</v>
      </c>
      <c r="O265" s="400">
        <f t="shared" si="304"/>
        <v>34.375</v>
      </c>
    </row>
    <row r="266" spans="1:15" x14ac:dyDescent="0.25">
      <c r="A266" s="213">
        <f t="shared" si="290"/>
        <v>30.4375</v>
      </c>
      <c r="B266" s="213">
        <f t="shared" si="291"/>
        <v>58.4375</v>
      </c>
      <c r="D266" s="214">
        <f t="shared" si="292"/>
        <v>25.0625</v>
      </c>
      <c r="E266" s="214">
        <f t="shared" si="293"/>
        <v>29.4375</v>
      </c>
      <c r="F266" s="135">
        <f t="shared" si="294"/>
        <v>46.4375</v>
      </c>
      <c r="H266" s="130">
        <f t="shared" si="295"/>
        <v>24.4375</v>
      </c>
      <c r="I266" s="130">
        <f t="shared" si="296"/>
        <v>28.4375</v>
      </c>
      <c r="K266" s="215">
        <f t="shared" si="297"/>
        <v>31.4375</v>
      </c>
      <c r="L266" s="215">
        <f t="shared" si="298"/>
        <v>28.4375</v>
      </c>
      <c r="N266" s="400">
        <f t="shared" ref="N266:O266" si="305">N265+0.0625</f>
        <v>24.4375</v>
      </c>
      <c r="O266" s="400">
        <f t="shared" si="305"/>
        <v>34.4375</v>
      </c>
    </row>
    <row r="267" spans="1:15" x14ac:dyDescent="0.25">
      <c r="A267" s="213">
        <f t="shared" si="290"/>
        <v>30.5</v>
      </c>
      <c r="B267" s="213">
        <f t="shared" si="291"/>
        <v>58.5</v>
      </c>
      <c r="D267" s="214">
        <f t="shared" si="292"/>
        <v>25.125</v>
      </c>
      <c r="E267" s="214">
        <f t="shared" si="293"/>
        <v>29.5</v>
      </c>
      <c r="F267" s="135">
        <f t="shared" si="294"/>
        <v>46.5</v>
      </c>
      <c r="H267" s="130">
        <f t="shared" si="295"/>
        <v>24.5</v>
      </c>
      <c r="I267" s="130">
        <f t="shared" si="296"/>
        <v>28.5</v>
      </c>
      <c r="K267" s="215">
        <f t="shared" si="297"/>
        <v>31.5</v>
      </c>
      <c r="L267" s="215">
        <f t="shared" si="298"/>
        <v>28.5</v>
      </c>
      <c r="N267" s="400">
        <f t="shared" ref="N267:O267" si="306">N266+0.0625</f>
        <v>24.5</v>
      </c>
      <c r="O267" s="400">
        <f t="shared" si="306"/>
        <v>34.5</v>
      </c>
    </row>
    <row r="268" spans="1:15" x14ac:dyDescent="0.25">
      <c r="A268" s="213">
        <f t="shared" si="290"/>
        <v>30.5625</v>
      </c>
      <c r="B268" s="213">
        <f t="shared" si="291"/>
        <v>58.5625</v>
      </c>
      <c r="D268" s="214">
        <f t="shared" si="292"/>
        <v>25.1875</v>
      </c>
      <c r="E268" s="214">
        <f t="shared" si="293"/>
        <v>29.5625</v>
      </c>
      <c r="F268" s="135">
        <f t="shared" si="294"/>
        <v>46.5625</v>
      </c>
      <c r="H268" s="130">
        <f t="shared" si="295"/>
        <v>24.5625</v>
      </c>
      <c r="I268" s="130">
        <f t="shared" si="296"/>
        <v>28.5625</v>
      </c>
      <c r="K268" s="215">
        <f t="shared" si="297"/>
        <v>31.5625</v>
      </c>
      <c r="L268" s="215">
        <f t="shared" si="298"/>
        <v>28.5625</v>
      </c>
      <c r="N268" s="400">
        <f t="shared" ref="N268:O268" si="307">N267+0.0625</f>
        <v>24.5625</v>
      </c>
      <c r="O268" s="400">
        <f t="shared" si="307"/>
        <v>34.5625</v>
      </c>
    </row>
    <row r="269" spans="1:15" x14ac:dyDescent="0.25">
      <c r="A269" s="213">
        <f t="shared" si="290"/>
        <v>30.625</v>
      </c>
      <c r="B269" s="213">
        <f t="shared" si="291"/>
        <v>58.625</v>
      </c>
      <c r="D269" s="214">
        <f t="shared" si="292"/>
        <v>25.25</v>
      </c>
      <c r="E269" s="214">
        <f t="shared" si="293"/>
        <v>29.625</v>
      </c>
      <c r="F269" s="135">
        <f t="shared" si="294"/>
        <v>46.625</v>
      </c>
      <c r="H269" s="130">
        <f t="shared" si="295"/>
        <v>24.625</v>
      </c>
      <c r="I269" s="130">
        <f t="shared" si="296"/>
        <v>28.625</v>
      </c>
      <c r="K269" s="215">
        <f t="shared" si="297"/>
        <v>31.625</v>
      </c>
      <c r="L269" s="215">
        <f t="shared" si="298"/>
        <v>28.625</v>
      </c>
      <c r="N269" s="400">
        <f t="shared" ref="N269:O269" si="308">N268+0.0625</f>
        <v>24.625</v>
      </c>
      <c r="O269" s="400">
        <f t="shared" si="308"/>
        <v>34.625</v>
      </c>
    </row>
    <row r="270" spans="1:15" x14ac:dyDescent="0.25">
      <c r="A270" s="213">
        <f t="shared" si="290"/>
        <v>30.6875</v>
      </c>
      <c r="B270" s="213">
        <f t="shared" si="291"/>
        <v>58.6875</v>
      </c>
      <c r="D270" s="214">
        <f t="shared" si="292"/>
        <v>25.3125</v>
      </c>
      <c r="E270" s="214">
        <f t="shared" si="293"/>
        <v>29.6875</v>
      </c>
      <c r="F270" s="135">
        <f t="shared" si="294"/>
        <v>46.6875</v>
      </c>
      <c r="H270" s="130">
        <f t="shared" si="295"/>
        <v>24.6875</v>
      </c>
      <c r="I270" s="130">
        <f t="shared" si="296"/>
        <v>28.6875</v>
      </c>
      <c r="K270" s="215">
        <f t="shared" si="297"/>
        <v>31.6875</v>
      </c>
      <c r="L270" s="215">
        <f t="shared" si="298"/>
        <v>28.6875</v>
      </c>
      <c r="N270" s="400">
        <f t="shared" ref="N270:O270" si="309">N269+0.0625</f>
        <v>24.6875</v>
      </c>
      <c r="O270" s="400">
        <f t="shared" si="309"/>
        <v>34.6875</v>
      </c>
    </row>
    <row r="271" spans="1:15" x14ac:dyDescent="0.25">
      <c r="A271" s="213">
        <f t="shared" si="290"/>
        <v>30.75</v>
      </c>
      <c r="B271" s="213">
        <f t="shared" si="291"/>
        <v>58.75</v>
      </c>
      <c r="D271" s="214">
        <f t="shared" si="292"/>
        <v>25.375</v>
      </c>
      <c r="E271" s="214">
        <f t="shared" si="293"/>
        <v>29.75</v>
      </c>
      <c r="F271" s="135">
        <f t="shared" si="294"/>
        <v>46.75</v>
      </c>
      <c r="H271" s="130">
        <f t="shared" si="295"/>
        <v>24.75</v>
      </c>
      <c r="I271" s="130">
        <f t="shared" si="296"/>
        <v>28.75</v>
      </c>
      <c r="K271" s="215">
        <f t="shared" si="297"/>
        <v>31.75</v>
      </c>
      <c r="L271" s="215">
        <f t="shared" si="298"/>
        <v>28.75</v>
      </c>
      <c r="N271" s="400">
        <f t="shared" ref="N271:O271" si="310">N270+0.0625</f>
        <v>24.75</v>
      </c>
      <c r="O271" s="400">
        <f t="shared" si="310"/>
        <v>34.75</v>
      </c>
    </row>
    <row r="272" spans="1:15" x14ac:dyDescent="0.25">
      <c r="A272" s="213">
        <f t="shared" si="290"/>
        <v>30.8125</v>
      </c>
      <c r="B272" s="213">
        <f t="shared" si="291"/>
        <v>58.8125</v>
      </c>
      <c r="D272" s="214">
        <f t="shared" si="292"/>
        <v>25.4375</v>
      </c>
      <c r="E272" s="214">
        <f t="shared" si="293"/>
        <v>29.8125</v>
      </c>
      <c r="F272" s="135">
        <f t="shared" si="294"/>
        <v>46.8125</v>
      </c>
      <c r="H272" s="130">
        <f t="shared" si="295"/>
        <v>24.8125</v>
      </c>
      <c r="I272" s="130">
        <f t="shared" si="296"/>
        <v>28.8125</v>
      </c>
      <c r="K272" s="215">
        <f t="shared" si="297"/>
        <v>31.8125</v>
      </c>
      <c r="L272" s="215">
        <f t="shared" si="298"/>
        <v>28.8125</v>
      </c>
      <c r="N272" s="400">
        <f t="shared" ref="N272:O272" si="311">N271+0.0625</f>
        <v>24.8125</v>
      </c>
      <c r="O272" s="400">
        <f t="shared" si="311"/>
        <v>34.8125</v>
      </c>
    </row>
    <row r="273" spans="1:15" x14ac:dyDescent="0.25">
      <c r="A273" s="213">
        <f t="shared" si="290"/>
        <v>30.875</v>
      </c>
      <c r="B273" s="213">
        <f t="shared" si="291"/>
        <v>58.875</v>
      </c>
      <c r="D273" s="214">
        <f t="shared" si="292"/>
        <v>25.5</v>
      </c>
      <c r="E273" s="214">
        <f t="shared" si="293"/>
        <v>29.875</v>
      </c>
      <c r="F273" s="135">
        <f t="shared" si="294"/>
        <v>46.875</v>
      </c>
      <c r="H273" s="130">
        <f t="shared" si="295"/>
        <v>24.875</v>
      </c>
      <c r="I273" s="130">
        <f t="shared" si="296"/>
        <v>28.875</v>
      </c>
      <c r="K273" s="215">
        <f t="shared" si="297"/>
        <v>31.875</v>
      </c>
      <c r="L273" s="215">
        <f t="shared" si="298"/>
        <v>28.875</v>
      </c>
      <c r="N273" s="400">
        <f t="shared" ref="N273:O273" si="312">N272+0.0625</f>
        <v>24.875</v>
      </c>
      <c r="O273" s="400">
        <f t="shared" si="312"/>
        <v>34.875</v>
      </c>
    </row>
    <row r="274" spans="1:15" x14ac:dyDescent="0.25">
      <c r="A274" s="213">
        <f t="shared" si="290"/>
        <v>30.9375</v>
      </c>
      <c r="B274" s="213">
        <f t="shared" si="291"/>
        <v>58.9375</v>
      </c>
      <c r="D274" s="214">
        <f t="shared" si="292"/>
        <v>25.5625</v>
      </c>
      <c r="E274" s="214">
        <f t="shared" si="293"/>
        <v>29.9375</v>
      </c>
      <c r="F274" s="135">
        <f t="shared" si="294"/>
        <v>46.9375</v>
      </c>
      <c r="H274" s="130">
        <f t="shared" si="295"/>
        <v>24.9375</v>
      </c>
      <c r="I274" s="130">
        <f t="shared" si="296"/>
        <v>28.9375</v>
      </c>
      <c r="K274" s="215">
        <f t="shared" si="297"/>
        <v>31.9375</v>
      </c>
      <c r="L274" s="215">
        <f t="shared" si="298"/>
        <v>28.9375</v>
      </c>
      <c r="N274" s="400">
        <f t="shared" ref="N274:O274" si="313">N273+0.0625</f>
        <v>24.9375</v>
      </c>
      <c r="O274" s="400">
        <f t="shared" si="313"/>
        <v>34.9375</v>
      </c>
    </row>
    <row r="275" spans="1:15" x14ac:dyDescent="0.25">
      <c r="A275" s="213">
        <f t="shared" si="290"/>
        <v>31</v>
      </c>
      <c r="B275" s="213">
        <f t="shared" si="291"/>
        <v>59</v>
      </c>
      <c r="D275" s="214">
        <f t="shared" si="292"/>
        <v>25.625</v>
      </c>
      <c r="E275" s="214">
        <f t="shared" si="293"/>
        <v>30</v>
      </c>
      <c r="F275" s="135">
        <f t="shared" si="294"/>
        <v>47</v>
      </c>
      <c r="H275" s="130">
        <f t="shared" si="295"/>
        <v>25</v>
      </c>
      <c r="I275" s="130">
        <f t="shared" si="296"/>
        <v>29</v>
      </c>
      <c r="K275" s="215">
        <f t="shared" si="297"/>
        <v>32</v>
      </c>
      <c r="L275" s="215">
        <f t="shared" si="298"/>
        <v>29</v>
      </c>
      <c r="N275" s="400">
        <f t="shared" ref="N275:O275" si="314">N274+0.0625</f>
        <v>25</v>
      </c>
      <c r="O275" s="400">
        <f t="shared" si="314"/>
        <v>35</v>
      </c>
    </row>
    <row r="276" spans="1:15" x14ac:dyDescent="0.25">
      <c r="A276" s="213">
        <f t="shared" si="290"/>
        <v>31.0625</v>
      </c>
      <c r="B276" s="213">
        <f t="shared" si="291"/>
        <v>59.0625</v>
      </c>
      <c r="D276" s="214">
        <f t="shared" si="292"/>
        <v>25.6875</v>
      </c>
      <c r="E276" s="214">
        <f t="shared" si="293"/>
        <v>30.0625</v>
      </c>
      <c r="F276" s="135">
        <f t="shared" si="294"/>
        <v>47.0625</v>
      </c>
      <c r="H276" s="130">
        <f t="shared" si="295"/>
        <v>25.0625</v>
      </c>
      <c r="I276" s="130">
        <f t="shared" si="296"/>
        <v>29.0625</v>
      </c>
      <c r="K276" s="215">
        <f t="shared" si="297"/>
        <v>32.0625</v>
      </c>
      <c r="L276" s="215">
        <f t="shared" si="298"/>
        <v>29.0625</v>
      </c>
      <c r="N276" s="400">
        <f t="shared" ref="N276:O276" si="315">N275+0.0625</f>
        <v>25.0625</v>
      </c>
      <c r="O276" s="400">
        <f t="shared" si="315"/>
        <v>35.0625</v>
      </c>
    </row>
    <row r="277" spans="1:15" x14ac:dyDescent="0.25">
      <c r="A277" s="213">
        <f t="shared" si="290"/>
        <v>31.125</v>
      </c>
      <c r="B277" s="213">
        <f t="shared" si="291"/>
        <v>59.125</v>
      </c>
      <c r="D277" s="214">
        <f t="shared" si="292"/>
        <v>25.75</v>
      </c>
      <c r="E277" s="214">
        <f t="shared" si="293"/>
        <v>30.125</v>
      </c>
      <c r="F277" s="135">
        <f t="shared" si="294"/>
        <v>47.125</v>
      </c>
      <c r="H277" s="130">
        <f t="shared" si="295"/>
        <v>25.125</v>
      </c>
      <c r="I277" s="130">
        <f t="shared" si="296"/>
        <v>29.125</v>
      </c>
      <c r="K277" s="215">
        <f t="shared" si="297"/>
        <v>32.125</v>
      </c>
      <c r="L277" s="215">
        <f t="shared" si="298"/>
        <v>29.125</v>
      </c>
      <c r="N277" s="400">
        <f t="shared" ref="N277:O277" si="316">N276+0.0625</f>
        <v>25.125</v>
      </c>
      <c r="O277" s="400">
        <f t="shared" si="316"/>
        <v>35.125</v>
      </c>
    </row>
    <row r="278" spans="1:15" x14ac:dyDescent="0.25">
      <c r="A278" s="213">
        <f t="shared" si="290"/>
        <v>31.1875</v>
      </c>
      <c r="B278" s="213">
        <f t="shared" si="291"/>
        <v>59.1875</v>
      </c>
      <c r="D278" s="214">
        <f t="shared" si="292"/>
        <v>25.8125</v>
      </c>
      <c r="E278" s="214">
        <f t="shared" si="293"/>
        <v>30.1875</v>
      </c>
      <c r="F278" s="135">
        <f t="shared" si="294"/>
        <v>47.1875</v>
      </c>
      <c r="H278" s="130">
        <f t="shared" si="295"/>
        <v>25.1875</v>
      </c>
      <c r="I278" s="130">
        <f t="shared" si="296"/>
        <v>29.1875</v>
      </c>
      <c r="K278" s="215">
        <f t="shared" si="297"/>
        <v>32.1875</v>
      </c>
      <c r="L278" s="215">
        <f t="shared" si="298"/>
        <v>29.1875</v>
      </c>
      <c r="N278" s="400">
        <f t="shared" ref="N278:O278" si="317">N277+0.0625</f>
        <v>25.1875</v>
      </c>
      <c r="O278" s="400">
        <f t="shared" si="317"/>
        <v>35.1875</v>
      </c>
    </row>
    <row r="279" spans="1:15" x14ac:dyDescent="0.25">
      <c r="A279" s="213">
        <f t="shared" si="290"/>
        <v>31.25</v>
      </c>
      <c r="B279" s="213">
        <f t="shared" si="291"/>
        <v>59.25</v>
      </c>
      <c r="D279" s="214">
        <f t="shared" si="292"/>
        <v>25.875</v>
      </c>
      <c r="E279" s="214">
        <f t="shared" si="293"/>
        <v>30.25</v>
      </c>
      <c r="F279" s="135">
        <f t="shared" si="294"/>
        <v>47.25</v>
      </c>
      <c r="H279" s="130">
        <f t="shared" si="295"/>
        <v>25.25</v>
      </c>
      <c r="I279" s="130">
        <f t="shared" si="296"/>
        <v>29.25</v>
      </c>
      <c r="K279" s="215">
        <f t="shared" si="297"/>
        <v>32.25</v>
      </c>
      <c r="L279" s="215">
        <f t="shared" si="298"/>
        <v>29.25</v>
      </c>
      <c r="N279" s="400">
        <f t="shared" ref="N279:O279" si="318">N278+0.0625</f>
        <v>25.25</v>
      </c>
      <c r="O279" s="400">
        <f t="shared" si="318"/>
        <v>35.25</v>
      </c>
    </row>
    <row r="280" spans="1:15" x14ac:dyDescent="0.25">
      <c r="A280" s="213">
        <f t="shared" si="290"/>
        <v>31.3125</v>
      </c>
      <c r="B280" s="213">
        <f t="shared" si="291"/>
        <v>59.3125</v>
      </c>
      <c r="D280" s="214">
        <f t="shared" si="292"/>
        <v>25.9375</v>
      </c>
      <c r="E280" s="214">
        <f t="shared" si="293"/>
        <v>30.3125</v>
      </c>
      <c r="F280" s="135">
        <f t="shared" si="294"/>
        <v>47.3125</v>
      </c>
      <c r="H280" s="130">
        <f t="shared" si="295"/>
        <v>25.3125</v>
      </c>
      <c r="I280" s="130">
        <f t="shared" si="296"/>
        <v>29.3125</v>
      </c>
      <c r="K280" s="215">
        <f t="shared" si="297"/>
        <v>32.3125</v>
      </c>
      <c r="L280" s="215">
        <f t="shared" si="298"/>
        <v>29.3125</v>
      </c>
      <c r="N280" s="400">
        <f t="shared" ref="N280:O280" si="319">N279+0.0625</f>
        <v>25.3125</v>
      </c>
      <c r="O280" s="400">
        <f t="shared" si="319"/>
        <v>35.3125</v>
      </c>
    </row>
    <row r="281" spans="1:15" x14ac:dyDescent="0.25">
      <c r="A281" s="213">
        <f t="shared" si="290"/>
        <v>31.375</v>
      </c>
      <c r="B281" s="213">
        <f t="shared" si="291"/>
        <v>59.375</v>
      </c>
      <c r="D281" s="214">
        <f t="shared" si="292"/>
        <v>26</v>
      </c>
      <c r="E281" s="214">
        <f t="shared" si="293"/>
        <v>30.375</v>
      </c>
      <c r="F281" s="135">
        <f t="shared" si="294"/>
        <v>47.375</v>
      </c>
      <c r="H281" s="130">
        <f t="shared" si="295"/>
        <v>25.375</v>
      </c>
      <c r="I281" s="130">
        <f t="shared" si="296"/>
        <v>29.375</v>
      </c>
      <c r="K281" s="215">
        <f t="shared" si="297"/>
        <v>32.375</v>
      </c>
      <c r="L281" s="215">
        <f t="shared" si="298"/>
        <v>29.375</v>
      </c>
      <c r="N281" s="400">
        <f t="shared" ref="N281:O281" si="320">N280+0.0625</f>
        <v>25.375</v>
      </c>
      <c r="O281" s="400">
        <f t="shared" si="320"/>
        <v>35.375</v>
      </c>
    </row>
    <row r="282" spans="1:15" x14ac:dyDescent="0.25">
      <c r="A282" s="213">
        <f t="shared" si="290"/>
        <v>31.4375</v>
      </c>
      <c r="B282" s="213">
        <f t="shared" si="291"/>
        <v>59.4375</v>
      </c>
      <c r="D282" s="214">
        <f t="shared" si="292"/>
        <v>26.0625</v>
      </c>
      <c r="E282" s="214">
        <f t="shared" si="293"/>
        <v>30.4375</v>
      </c>
      <c r="F282" s="135">
        <f t="shared" si="294"/>
        <v>47.4375</v>
      </c>
      <c r="H282" s="130">
        <f t="shared" si="295"/>
        <v>25.4375</v>
      </c>
      <c r="I282" s="130">
        <f t="shared" si="296"/>
        <v>29.4375</v>
      </c>
      <c r="K282" s="215">
        <f t="shared" si="297"/>
        <v>32.4375</v>
      </c>
      <c r="L282" s="215">
        <f t="shared" si="298"/>
        <v>29.4375</v>
      </c>
      <c r="N282" s="400">
        <f t="shared" ref="N282:O282" si="321">N281+0.0625</f>
        <v>25.4375</v>
      </c>
      <c r="O282" s="400">
        <f t="shared" si="321"/>
        <v>35.4375</v>
      </c>
    </row>
    <row r="283" spans="1:15" x14ac:dyDescent="0.25">
      <c r="A283" s="213">
        <f t="shared" si="290"/>
        <v>31.5</v>
      </c>
      <c r="B283" s="213">
        <f t="shared" si="291"/>
        <v>59.5</v>
      </c>
      <c r="D283" s="214">
        <f t="shared" si="292"/>
        <v>26.125</v>
      </c>
      <c r="E283" s="214">
        <f t="shared" si="293"/>
        <v>30.5</v>
      </c>
      <c r="F283" s="135">
        <f t="shared" si="294"/>
        <v>47.5</v>
      </c>
      <c r="H283" s="130">
        <f t="shared" si="295"/>
        <v>25.5</v>
      </c>
      <c r="I283" s="130">
        <f t="shared" si="296"/>
        <v>29.5</v>
      </c>
      <c r="K283" s="215">
        <f t="shared" si="297"/>
        <v>32.5</v>
      </c>
      <c r="L283" s="215">
        <f t="shared" si="298"/>
        <v>29.5</v>
      </c>
      <c r="N283" s="400">
        <f t="shared" ref="N283:O283" si="322">N282+0.0625</f>
        <v>25.5</v>
      </c>
      <c r="O283" s="400">
        <f t="shared" si="322"/>
        <v>35.5</v>
      </c>
    </row>
    <row r="284" spans="1:15" x14ac:dyDescent="0.25">
      <c r="A284" s="213">
        <f t="shared" si="290"/>
        <v>31.5625</v>
      </c>
      <c r="B284" s="213">
        <f t="shared" si="291"/>
        <v>59.5625</v>
      </c>
      <c r="D284" s="214">
        <f t="shared" si="292"/>
        <v>26.1875</v>
      </c>
      <c r="E284" s="214">
        <f t="shared" si="293"/>
        <v>30.5625</v>
      </c>
      <c r="F284" s="135">
        <f t="shared" si="294"/>
        <v>47.5625</v>
      </c>
      <c r="H284" s="130">
        <f t="shared" si="295"/>
        <v>25.5625</v>
      </c>
      <c r="I284" s="130">
        <f t="shared" si="296"/>
        <v>29.5625</v>
      </c>
      <c r="K284" s="215">
        <f t="shared" si="297"/>
        <v>32.5625</v>
      </c>
      <c r="L284" s="215">
        <f t="shared" si="298"/>
        <v>29.5625</v>
      </c>
      <c r="N284" s="400">
        <f t="shared" ref="N284:O284" si="323">N283+0.0625</f>
        <v>25.5625</v>
      </c>
      <c r="O284" s="400">
        <f t="shared" si="323"/>
        <v>35.5625</v>
      </c>
    </row>
    <row r="285" spans="1:15" x14ac:dyDescent="0.25">
      <c r="A285" s="213">
        <f t="shared" si="290"/>
        <v>31.625</v>
      </c>
      <c r="B285" s="213">
        <f t="shared" si="291"/>
        <v>59.625</v>
      </c>
      <c r="D285" s="214">
        <f t="shared" si="292"/>
        <v>26.25</v>
      </c>
      <c r="E285" s="214">
        <f t="shared" si="293"/>
        <v>30.625</v>
      </c>
      <c r="F285" s="135">
        <f t="shared" si="294"/>
        <v>47.625</v>
      </c>
      <c r="H285" s="130">
        <f t="shared" si="295"/>
        <v>25.625</v>
      </c>
      <c r="I285" s="130">
        <f t="shared" si="296"/>
        <v>29.625</v>
      </c>
      <c r="K285" s="215">
        <f t="shared" si="297"/>
        <v>32.625</v>
      </c>
      <c r="L285" s="215">
        <f t="shared" si="298"/>
        <v>29.625</v>
      </c>
      <c r="N285" s="400">
        <f t="shared" ref="N285:O285" si="324">N284+0.0625</f>
        <v>25.625</v>
      </c>
      <c r="O285" s="400">
        <f t="shared" si="324"/>
        <v>35.625</v>
      </c>
    </row>
    <row r="286" spans="1:15" x14ac:dyDescent="0.25">
      <c r="A286" s="213">
        <f t="shared" si="290"/>
        <v>31.6875</v>
      </c>
      <c r="B286" s="213">
        <f t="shared" si="291"/>
        <v>59.6875</v>
      </c>
      <c r="D286" s="214">
        <f t="shared" si="292"/>
        <v>26.3125</v>
      </c>
      <c r="E286" s="214">
        <f t="shared" si="293"/>
        <v>30.6875</v>
      </c>
      <c r="F286" s="135">
        <f t="shared" si="294"/>
        <v>47.6875</v>
      </c>
      <c r="H286" s="130">
        <f t="shared" si="295"/>
        <v>25.6875</v>
      </c>
      <c r="I286" s="130">
        <f t="shared" si="296"/>
        <v>29.6875</v>
      </c>
      <c r="K286" s="215">
        <f t="shared" si="297"/>
        <v>32.6875</v>
      </c>
      <c r="L286" s="215">
        <f t="shared" si="298"/>
        <v>29.6875</v>
      </c>
      <c r="N286" s="400">
        <f t="shared" ref="N286:O286" si="325">N285+0.0625</f>
        <v>25.6875</v>
      </c>
      <c r="O286" s="400">
        <f t="shared" si="325"/>
        <v>35.6875</v>
      </c>
    </row>
    <row r="287" spans="1:15" x14ac:dyDescent="0.25">
      <c r="A287" s="213">
        <f t="shared" si="290"/>
        <v>31.75</v>
      </c>
      <c r="B287" s="213">
        <f t="shared" si="291"/>
        <v>59.75</v>
      </c>
      <c r="D287" s="214">
        <f t="shared" si="292"/>
        <v>26.375</v>
      </c>
      <c r="E287" s="214">
        <f t="shared" si="293"/>
        <v>30.75</v>
      </c>
      <c r="F287" s="135">
        <f t="shared" si="294"/>
        <v>47.75</v>
      </c>
      <c r="H287" s="130">
        <f t="shared" si="295"/>
        <v>25.75</v>
      </c>
      <c r="I287" s="130">
        <f t="shared" si="296"/>
        <v>29.75</v>
      </c>
      <c r="K287" s="215">
        <f t="shared" si="297"/>
        <v>32.75</v>
      </c>
      <c r="L287" s="215">
        <f t="shared" si="298"/>
        <v>29.75</v>
      </c>
      <c r="N287" s="400">
        <f t="shared" ref="N287:O287" si="326">N286+0.0625</f>
        <v>25.75</v>
      </c>
      <c r="O287" s="400">
        <f t="shared" si="326"/>
        <v>35.75</v>
      </c>
    </row>
    <row r="288" spans="1:15" x14ac:dyDescent="0.25">
      <c r="A288" s="213">
        <f t="shared" si="290"/>
        <v>31.8125</v>
      </c>
      <c r="B288" s="213">
        <f t="shared" si="291"/>
        <v>59.8125</v>
      </c>
      <c r="D288" s="214">
        <f t="shared" si="292"/>
        <v>26.4375</v>
      </c>
      <c r="E288" s="214">
        <f t="shared" si="293"/>
        <v>30.8125</v>
      </c>
      <c r="F288" s="135">
        <f t="shared" si="294"/>
        <v>47.8125</v>
      </c>
      <c r="H288" s="130">
        <f t="shared" si="295"/>
        <v>25.8125</v>
      </c>
      <c r="I288" s="130">
        <f t="shared" si="296"/>
        <v>29.8125</v>
      </c>
      <c r="K288" s="215">
        <f t="shared" si="297"/>
        <v>32.8125</v>
      </c>
      <c r="L288" s="215">
        <f t="shared" si="298"/>
        <v>29.8125</v>
      </c>
      <c r="N288" s="400">
        <f t="shared" ref="N288:O288" si="327">N287+0.0625</f>
        <v>25.8125</v>
      </c>
      <c r="O288" s="400">
        <f t="shared" si="327"/>
        <v>35.8125</v>
      </c>
    </row>
    <row r="289" spans="1:15" x14ac:dyDescent="0.25">
      <c r="A289" s="213">
        <f t="shared" si="290"/>
        <v>31.875</v>
      </c>
      <c r="B289" s="213">
        <f t="shared" si="291"/>
        <v>59.875</v>
      </c>
      <c r="D289" s="214">
        <f t="shared" si="292"/>
        <v>26.5</v>
      </c>
      <c r="E289" s="214">
        <f t="shared" si="293"/>
        <v>30.875</v>
      </c>
      <c r="F289" s="135">
        <f t="shared" si="294"/>
        <v>47.875</v>
      </c>
      <c r="H289" s="130">
        <f t="shared" si="295"/>
        <v>25.875</v>
      </c>
      <c r="I289" s="130">
        <f t="shared" si="296"/>
        <v>29.875</v>
      </c>
      <c r="K289" s="215">
        <f t="shared" si="297"/>
        <v>32.875</v>
      </c>
      <c r="L289" s="215">
        <f t="shared" si="298"/>
        <v>29.875</v>
      </c>
      <c r="N289" s="400">
        <f t="shared" ref="N289:O289" si="328">N288+0.0625</f>
        <v>25.875</v>
      </c>
      <c r="O289" s="400">
        <f t="shared" si="328"/>
        <v>35.875</v>
      </c>
    </row>
    <row r="290" spans="1:15" x14ac:dyDescent="0.25">
      <c r="A290" s="213">
        <f t="shared" si="290"/>
        <v>31.9375</v>
      </c>
      <c r="B290" s="213">
        <f t="shared" si="291"/>
        <v>59.9375</v>
      </c>
      <c r="D290" s="214">
        <f t="shared" si="292"/>
        <v>26.5625</v>
      </c>
      <c r="E290" s="214">
        <f t="shared" si="293"/>
        <v>30.9375</v>
      </c>
      <c r="F290" s="135">
        <f t="shared" si="294"/>
        <v>47.9375</v>
      </c>
      <c r="H290" s="130">
        <f t="shared" si="295"/>
        <v>25.9375</v>
      </c>
      <c r="I290" s="130">
        <f t="shared" si="296"/>
        <v>29.9375</v>
      </c>
      <c r="K290" s="215">
        <f t="shared" si="297"/>
        <v>32.9375</v>
      </c>
      <c r="L290" s="215">
        <f t="shared" si="298"/>
        <v>29.9375</v>
      </c>
      <c r="N290" s="400">
        <f t="shared" ref="N290:O290" si="329">N289+0.0625</f>
        <v>25.9375</v>
      </c>
      <c r="O290" s="400">
        <f t="shared" si="329"/>
        <v>35.9375</v>
      </c>
    </row>
    <row r="291" spans="1:15" x14ac:dyDescent="0.25">
      <c r="A291" s="213">
        <f t="shared" si="290"/>
        <v>32</v>
      </c>
      <c r="B291" s="213">
        <f t="shared" si="291"/>
        <v>60</v>
      </c>
      <c r="D291" s="214">
        <f t="shared" si="292"/>
        <v>26.625</v>
      </c>
      <c r="E291" s="214">
        <f t="shared" si="293"/>
        <v>31</v>
      </c>
      <c r="F291" s="135">
        <f t="shared" si="294"/>
        <v>48</v>
      </c>
      <c r="H291" s="130">
        <f t="shared" si="295"/>
        <v>26</v>
      </c>
      <c r="I291" s="130">
        <f t="shared" si="296"/>
        <v>30</v>
      </c>
      <c r="K291" s="215">
        <f t="shared" si="297"/>
        <v>33</v>
      </c>
      <c r="L291" s="215">
        <f t="shared" si="298"/>
        <v>30</v>
      </c>
      <c r="N291" s="400">
        <f t="shared" ref="N291:O291" si="330">N290+0.0625</f>
        <v>26</v>
      </c>
      <c r="O291" s="400">
        <f t="shared" si="330"/>
        <v>36</v>
      </c>
    </row>
    <row r="292" spans="1:15" x14ac:dyDescent="0.25">
      <c r="A292" s="213">
        <f t="shared" si="290"/>
        <v>32.0625</v>
      </c>
      <c r="B292" s="213">
        <f t="shared" si="291"/>
        <v>60.0625</v>
      </c>
      <c r="D292" s="214">
        <f t="shared" si="292"/>
        <v>26.6875</v>
      </c>
      <c r="E292" s="214">
        <f t="shared" si="293"/>
        <v>31.0625</v>
      </c>
      <c r="F292" s="135">
        <f t="shared" si="294"/>
        <v>48.0625</v>
      </c>
      <c r="H292" s="130">
        <f t="shared" si="295"/>
        <v>26.0625</v>
      </c>
      <c r="I292" s="130">
        <f t="shared" si="296"/>
        <v>30.0625</v>
      </c>
      <c r="K292" s="215">
        <f t="shared" si="297"/>
        <v>33.0625</v>
      </c>
      <c r="L292" s="215">
        <f t="shared" si="298"/>
        <v>30.0625</v>
      </c>
      <c r="N292" s="400">
        <f t="shared" ref="N292:O292" si="331">N291+0.0625</f>
        <v>26.0625</v>
      </c>
      <c r="O292" s="400">
        <f t="shared" si="331"/>
        <v>36.0625</v>
      </c>
    </row>
    <row r="293" spans="1:15" x14ac:dyDescent="0.25">
      <c r="A293" s="213">
        <f t="shared" si="290"/>
        <v>32.125</v>
      </c>
      <c r="B293" s="213">
        <f t="shared" si="291"/>
        <v>60.125</v>
      </c>
      <c r="D293" s="214">
        <f t="shared" si="292"/>
        <v>26.75</v>
      </c>
      <c r="E293" s="214">
        <f t="shared" si="293"/>
        <v>31.125</v>
      </c>
      <c r="F293" s="135">
        <f t="shared" si="294"/>
        <v>48.125</v>
      </c>
      <c r="H293" s="130">
        <f t="shared" si="295"/>
        <v>26.125</v>
      </c>
      <c r="I293" s="130">
        <f t="shared" si="296"/>
        <v>30.125</v>
      </c>
      <c r="K293" s="215">
        <f t="shared" si="297"/>
        <v>33.125</v>
      </c>
      <c r="L293" s="215">
        <f t="shared" si="298"/>
        <v>30.125</v>
      </c>
      <c r="N293" s="400">
        <f t="shared" ref="N293:O293" si="332">N292+0.0625</f>
        <v>26.125</v>
      </c>
      <c r="O293" s="400">
        <f t="shared" si="332"/>
        <v>36.125</v>
      </c>
    </row>
    <row r="294" spans="1:15" x14ac:dyDescent="0.25">
      <c r="A294" s="213">
        <f t="shared" si="290"/>
        <v>32.1875</v>
      </c>
      <c r="B294" s="213">
        <f t="shared" si="291"/>
        <v>60.1875</v>
      </c>
      <c r="D294" s="214">
        <f t="shared" si="292"/>
        <v>26.8125</v>
      </c>
      <c r="E294" s="214">
        <f t="shared" si="293"/>
        <v>31.1875</v>
      </c>
      <c r="F294" s="135">
        <f t="shared" si="294"/>
        <v>48.1875</v>
      </c>
      <c r="H294" s="130">
        <f t="shared" si="295"/>
        <v>26.1875</v>
      </c>
      <c r="I294" s="130">
        <f t="shared" si="296"/>
        <v>30.1875</v>
      </c>
      <c r="K294" s="215">
        <f t="shared" si="297"/>
        <v>33.1875</v>
      </c>
      <c r="L294" s="215">
        <f t="shared" si="298"/>
        <v>30.1875</v>
      </c>
      <c r="N294" s="400">
        <f t="shared" ref="N294:O294" si="333">N293+0.0625</f>
        <v>26.1875</v>
      </c>
      <c r="O294" s="400">
        <f t="shared" si="333"/>
        <v>36.1875</v>
      </c>
    </row>
    <row r="295" spans="1:15" x14ac:dyDescent="0.25">
      <c r="A295" s="213">
        <f t="shared" si="290"/>
        <v>32.25</v>
      </c>
      <c r="B295" s="213">
        <f t="shared" si="291"/>
        <v>60.25</v>
      </c>
      <c r="D295" s="214">
        <f t="shared" si="292"/>
        <v>26.875</v>
      </c>
      <c r="E295" s="214">
        <f t="shared" si="293"/>
        <v>31.25</v>
      </c>
      <c r="F295" s="135">
        <f t="shared" si="294"/>
        <v>48.25</v>
      </c>
      <c r="H295" s="130">
        <f t="shared" si="295"/>
        <v>26.25</v>
      </c>
      <c r="I295" s="130">
        <f t="shared" si="296"/>
        <v>30.25</v>
      </c>
      <c r="K295" s="215">
        <f t="shared" si="297"/>
        <v>33.25</v>
      </c>
      <c r="L295" s="215">
        <f t="shared" si="298"/>
        <v>30.25</v>
      </c>
      <c r="N295" s="400">
        <f t="shared" ref="N295:O295" si="334">N294+0.0625</f>
        <v>26.25</v>
      </c>
      <c r="O295" s="400">
        <f t="shared" si="334"/>
        <v>36.25</v>
      </c>
    </row>
    <row r="296" spans="1:15" x14ac:dyDescent="0.25">
      <c r="A296" s="213">
        <f t="shared" si="290"/>
        <v>32.3125</v>
      </c>
      <c r="B296" s="213">
        <f t="shared" si="291"/>
        <v>60.3125</v>
      </c>
      <c r="D296" s="214">
        <f t="shared" si="292"/>
        <v>26.9375</v>
      </c>
      <c r="E296" s="214">
        <f t="shared" si="293"/>
        <v>31.3125</v>
      </c>
      <c r="F296" s="135">
        <f t="shared" si="294"/>
        <v>48.3125</v>
      </c>
      <c r="H296" s="130">
        <f t="shared" si="295"/>
        <v>26.3125</v>
      </c>
      <c r="I296" s="130">
        <f t="shared" si="296"/>
        <v>30.3125</v>
      </c>
      <c r="K296" s="215">
        <f t="shared" si="297"/>
        <v>33.3125</v>
      </c>
      <c r="L296" s="215">
        <f t="shared" si="298"/>
        <v>30.3125</v>
      </c>
      <c r="N296" s="400">
        <f t="shared" ref="N296:O296" si="335">N295+0.0625</f>
        <v>26.3125</v>
      </c>
      <c r="O296" s="400">
        <f t="shared" si="335"/>
        <v>36.3125</v>
      </c>
    </row>
    <row r="297" spans="1:15" x14ac:dyDescent="0.25">
      <c r="A297" s="213">
        <f t="shared" si="290"/>
        <v>32.375</v>
      </c>
      <c r="B297" s="213">
        <f t="shared" si="291"/>
        <v>60.375</v>
      </c>
      <c r="D297" s="214">
        <f t="shared" si="292"/>
        <v>27</v>
      </c>
      <c r="E297" s="214">
        <f t="shared" si="293"/>
        <v>31.375</v>
      </c>
      <c r="F297" s="135">
        <f t="shared" si="294"/>
        <v>48.375</v>
      </c>
      <c r="H297" s="130">
        <f t="shared" si="295"/>
        <v>26.375</v>
      </c>
      <c r="I297" s="130">
        <f t="shared" si="296"/>
        <v>30.375</v>
      </c>
      <c r="K297" s="215">
        <f t="shared" si="297"/>
        <v>33.375</v>
      </c>
      <c r="L297" s="215">
        <f t="shared" si="298"/>
        <v>30.375</v>
      </c>
      <c r="N297" s="400">
        <f t="shared" ref="N297:O297" si="336">N296+0.0625</f>
        <v>26.375</v>
      </c>
      <c r="O297" s="400">
        <f t="shared" si="336"/>
        <v>36.375</v>
      </c>
    </row>
    <row r="298" spans="1:15" x14ac:dyDescent="0.25">
      <c r="A298" s="213">
        <f t="shared" si="290"/>
        <v>32.4375</v>
      </c>
      <c r="B298" s="213">
        <f t="shared" si="291"/>
        <v>60.4375</v>
      </c>
      <c r="D298" s="214">
        <f t="shared" si="292"/>
        <v>27.0625</v>
      </c>
      <c r="E298" s="214">
        <f t="shared" si="293"/>
        <v>31.4375</v>
      </c>
      <c r="F298" s="135">
        <f t="shared" si="294"/>
        <v>48.4375</v>
      </c>
      <c r="H298" s="130">
        <f t="shared" si="295"/>
        <v>26.4375</v>
      </c>
      <c r="I298" s="130">
        <f t="shared" si="296"/>
        <v>30.4375</v>
      </c>
      <c r="K298" s="215">
        <f t="shared" si="297"/>
        <v>33.4375</v>
      </c>
      <c r="L298" s="215">
        <f t="shared" si="298"/>
        <v>30.4375</v>
      </c>
      <c r="N298" s="400">
        <f t="shared" ref="N298:O298" si="337">N297+0.0625</f>
        <v>26.4375</v>
      </c>
      <c r="O298" s="400">
        <f t="shared" si="337"/>
        <v>36.4375</v>
      </c>
    </row>
    <row r="299" spans="1:15" x14ac:dyDescent="0.25">
      <c r="A299" s="213">
        <f t="shared" si="290"/>
        <v>32.5</v>
      </c>
      <c r="B299" s="213">
        <f t="shared" si="291"/>
        <v>60.5</v>
      </c>
      <c r="D299" s="214">
        <f t="shared" si="292"/>
        <v>27.125</v>
      </c>
      <c r="E299" s="214">
        <f t="shared" si="293"/>
        <v>31.5</v>
      </c>
      <c r="F299" s="135">
        <f t="shared" si="294"/>
        <v>48.5</v>
      </c>
      <c r="H299" s="130">
        <f t="shared" si="295"/>
        <v>26.5</v>
      </c>
      <c r="I299" s="130">
        <f t="shared" si="296"/>
        <v>30.5</v>
      </c>
      <c r="K299" s="215">
        <f t="shared" si="297"/>
        <v>33.5</v>
      </c>
      <c r="L299" s="215">
        <f t="shared" si="298"/>
        <v>30.5</v>
      </c>
      <c r="N299" s="400">
        <f t="shared" ref="N299:O299" si="338">N298+0.0625</f>
        <v>26.5</v>
      </c>
      <c r="O299" s="400">
        <f t="shared" si="338"/>
        <v>36.5</v>
      </c>
    </row>
    <row r="300" spans="1:15" x14ac:dyDescent="0.25">
      <c r="A300" s="213">
        <f t="shared" si="290"/>
        <v>32.5625</v>
      </c>
      <c r="B300" s="213">
        <f t="shared" si="291"/>
        <v>60.5625</v>
      </c>
      <c r="D300" s="214">
        <f t="shared" si="292"/>
        <v>27.1875</v>
      </c>
      <c r="E300" s="214">
        <f t="shared" si="293"/>
        <v>31.5625</v>
      </c>
      <c r="F300" s="135">
        <f t="shared" si="294"/>
        <v>48.5625</v>
      </c>
      <c r="H300" s="130">
        <f t="shared" si="295"/>
        <v>26.5625</v>
      </c>
      <c r="I300" s="130">
        <f t="shared" si="296"/>
        <v>30.5625</v>
      </c>
      <c r="K300" s="215">
        <f t="shared" si="297"/>
        <v>33.5625</v>
      </c>
      <c r="L300" s="215">
        <f t="shared" si="298"/>
        <v>30.5625</v>
      </c>
      <c r="N300" s="400">
        <f t="shared" ref="N300:O300" si="339">N299+0.0625</f>
        <v>26.5625</v>
      </c>
      <c r="O300" s="400">
        <f t="shared" si="339"/>
        <v>36.5625</v>
      </c>
    </row>
    <row r="301" spans="1:15" x14ac:dyDescent="0.25">
      <c r="A301" s="213">
        <f t="shared" si="290"/>
        <v>32.625</v>
      </c>
      <c r="B301" s="213">
        <f t="shared" si="291"/>
        <v>60.625</v>
      </c>
      <c r="D301" s="214">
        <f t="shared" si="292"/>
        <v>27.25</v>
      </c>
      <c r="E301" s="214">
        <f t="shared" si="293"/>
        <v>31.625</v>
      </c>
      <c r="F301" s="135">
        <f t="shared" si="294"/>
        <v>48.625</v>
      </c>
      <c r="H301" s="130">
        <f t="shared" si="295"/>
        <v>26.625</v>
      </c>
      <c r="I301" s="130">
        <f t="shared" si="296"/>
        <v>30.625</v>
      </c>
      <c r="K301" s="215">
        <f t="shared" si="297"/>
        <v>33.625</v>
      </c>
      <c r="L301" s="215">
        <f t="shared" si="298"/>
        <v>30.625</v>
      </c>
      <c r="N301" s="400">
        <f t="shared" ref="N301:O301" si="340">N300+0.0625</f>
        <v>26.625</v>
      </c>
      <c r="O301" s="400">
        <f t="shared" si="340"/>
        <v>36.625</v>
      </c>
    </row>
    <row r="302" spans="1:15" x14ac:dyDescent="0.25">
      <c r="A302" s="213">
        <f t="shared" si="290"/>
        <v>32.6875</v>
      </c>
      <c r="B302" s="213">
        <f t="shared" si="291"/>
        <v>60.6875</v>
      </c>
      <c r="D302" s="214">
        <f t="shared" si="292"/>
        <v>27.3125</v>
      </c>
      <c r="E302" s="214">
        <f t="shared" si="293"/>
        <v>31.6875</v>
      </c>
      <c r="F302" s="135">
        <f t="shared" si="294"/>
        <v>48.6875</v>
      </c>
      <c r="H302" s="130">
        <f t="shared" si="295"/>
        <v>26.6875</v>
      </c>
      <c r="I302" s="130">
        <f t="shared" si="296"/>
        <v>30.6875</v>
      </c>
      <c r="K302" s="215">
        <f t="shared" si="297"/>
        <v>33.6875</v>
      </c>
      <c r="L302" s="215">
        <f t="shared" si="298"/>
        <v>30.6875</v>
      </c>
      <c r="N302" s="400">
        <f t="shared" ref="N302:O302" si="341">N301+0.0625</f>
        <v>26.6875</v>
      </c>
      <c r="O302" s="400">
        <f t="shared" si="341"/>
        <v>36.6875</v>
      </c>
    </row>
    <row r="303" spans="1:15" x14ac:dyDescent="0.25">
      <c r="A303" s="213">
        <f t="shared" si="290"/>
        <v>32.75</v>
      </c>
      <c r="B303" s="213">
        <f t="shared" si="291"/>
        <v>60.75</v>
      </c>
      <c r="D303" s="214">
        <f t="shared" si="292"/>
        <v>27.375</v>
      </c>
      <c r="E303" s="214">
        <f t="shared" si="293"/>
        <v>31.75</v>
      </c>
      <c r="F303" s="135">
        <f t="shared" si="294"/>
        <v>48.75</v>
      </c>
      <c r="H303" s="130">
        <f t="shared" si="295"/>
        <v>26.75</v>
      </c>
      <c r="I303" s="130">
        <f t="shared" si="296"/>
        <v>30.75</v>
      </c>
      <c r="K303" s="215">
        <f t="shared" si="297"/>
        <v>33.75</v>
      </c>
      <c r="L303" s="215">
        <f t="shared" si="298"/>
        <v>30.75</v>
      </c>
      <c r="N303" s="400">
        <f t="shared" ref="N303:O303" si="342">N302+0.0625</f>
        <v>26.75</v>
      </c>
      <c r="O303" s="400">
        <f t="shared" si="342"/>
        <v>36.75</v>
      </c>
    </row>
    <row r="304" spans="1:15" x14ac:dyDescent="0.25">
      <c r="A304" s="213">
        <f t="shared" si="290"/>
        <v>32.8125</v>
      </c>
      <c r="B304" s="213">
        <f t="shared" si="291"/>
        <v>60.8125</v>
      </c>
      <c r="D304" s="214">
        <f t="shared" si="292"/>
        <v>27.4375</v>
      </c>
      <c r="E304" s="214">
        <f t="shared" si="293"/>
        <v>31.8125</v>
      </c>
      <c r="F304" s="135">
        <f t="shared" si="294"/>
        <v>48.8125</v>
      </c>
      <c r="H304" s="130">
        <f t="shared" si="295"/>
        <v>26.8125</v>
      </c>
      <c r="I304" s="130">
        <f t="shared" si="296"/>
        <v>30.8125</v>
      </c>
      <c r="K304" s="215">
        <f t="shared" si="297"/>
        <v>33.8125</v>
      </c>
      <c r="L304" s="215">
        <f t="shared" si="298"/>
        <v>30.8125</v>
      </c>
      <c r="N304" s="400">
        <f t="shared" ref="N304:O304" si="343">N303+0.0625</f>
        <v>26.8125</v>
      </c>
      <c r="O304" s="400">
        <f t="shared" si="343"/>
        <v>36.8125</v>
      </c>
    </row>
    <row r="305" spans="1:15" x14ac:dyDescent="0.25">
      <c r="A305" s="213">
        <f t="shared" si="290"/>
        <v>32.875</v>
      </c>
      <c r="B305" s="213">
        <f t="shared" si="291"/>
        <v>60.875</v>
      </c>
      <c r="D305" s="214">
        <f t="shared" si="292"/>
        <v>27.5</v>
      </c>
      <c r="E305" s="214">
        <f t="shared" si="293"/>
        <v>31.875</v>
      </c>
      <c r="F305" s="135">
        <f t="shared" si="294"/>
        <v>48.875</v>
      </c>
      <c r="H305" s="130">
        <f t="shared" si="295"/>
        <v>26.875</v>
      </c>
      <c r="I305" s="130">
        <f t="shared" si="296"/>
        <v>30.875</v>
      </c>
      <c r="K305" s="215">
        <f t="shared" si="297"/>
        <v>33.875</v>
      </c>
      <c r="L305" s="215">
        <f t="shared" si="298"/>
        <v>30.875</v>
      </c>
      <c r="N305" s="400">
        <f t="shared" ref="N305:O305" si="344">N304+0.0625</f>
        <v>26.875</v>
      </c>
      <c r="O305" s="400">
        <f t="shared" si="344"/>
        <v>36.875</v>
      </c>
    </row>
    <row r="306" spans="1:15" x14ac:dyDescent="0.25">
      <c r="A306" s="213">
        <f t="shared" si="290"/>
        <v>32.9375</v>
      </c>
      <c r="B306" s="213">
        <f t="shared" si="291"/>
        <v>60.9375</v>
      </c>
      <c r="D306" s="214">
        <f t="shared" si="292"/>
        <v>27.5625</v>
      </c>
      <c r="E306" s="214">
        <f t="shared" si="293"/>
        <v>31.9375</v>
      </c>
      <c r="F306" s="135">
        <f t="shared" si="294"/>
        <v>48.9375</v>
      </c>
      <c r="H306" s="130">
        <f t="shared" si="295"/>
        <v>26.9375</v>
      </c>
      <c r="I306" s="130">
        <f t="shared" si="296"/>
        <v>30.9375</v>
      </c>
      <c r="K306" s="215">
        <f t="shared" si="297"/>
        <v>33.9375</v>
      </c>
      <c r="L306" s="215">
        <f t="shared" si="298"/>
        <v>30.9375</v>
      </c>
      <c r="N306" s="400">
        <f t="shared" ref="N306:O306" si="345">N305+0.0625</f>
        <v>26.9375</v>
      </c>
      <c r="O306" s="400">
        <f t="shared" si="345"/>
        <v>36.9375</v>
      </c>
    </row>
    <row r="307" spans="1:15" x14ac:dyDescent="0.25">
      <c r="A307" s="213">
        <f t="shared" si="290"/>
        <v>33</v>
      </c>
      <c r="B307" s="213">
        <f t="shared" si="291"/>
        <v>61</v>
      </c>
      <c r="D307" s="214">
        <f t="shared" si="292"/>
        <v>27.625</v>
      </c>
      <c r="E307" s="214">
        <f t="shared" si="293"/>
        <v>32</v>
      </c>
      <c r="F307" s="135">
        <f t="shared" si="294"/>
        <v>49</v>
      </c>
      <c r="H307" s="130">
        <f t="shared" si="295"/>
        <v>27</v>
      </c>
      <c r="I307" s="130">
        <f t="shared" si="296"/>
        <v>31</v>
      </c>
      <c r="K307" s="215">
        <f t="shared" si="297"/>
        <v>34</v>
      </c>
      <c r="L307" s="215">
        <f t="shared" si="298"/>
        <v>31</v>
      </c>
      <c r="N307" s="400">
        <f t="shared" ref="N307:O307" si="346">N306+0.0625</f>
        <v>27</v>
      </c>
      <c r="O307" s="400">
        <f t="shared" si="346"/>
        <v>37</v>
      </c>
    </row>
    <row r="308" spans="1:15" x14ac:dyDescent="0.25">
      <c r="A308" s="213">
        <f t="shared" si="290"/>
        <v>33.0625</v>
      </c>
      <c r="B308" s="213">
        <f t="shared" si="291"/>
        <v>61.0625</v>
      </c>
      <c r="D308" s="214">
        <f t="shared" si="292"/>
        <v>27.6875</v>
      </c>
      <c r="E308" s="214">
        <f t="shared" si="293"/>
        <v>32.0625</v>
      </c>
      <c r="F308" s="135">
        <f t="shared" si="294"/>
        <v>49.0625</v>
      </c>
      <c r="H308" s="130">
        <f t="shared" si="295"/>
        <v>27.0625</v>
      </c>
      <c r="I308" s="130">
        <f t="shared" si="296"/>
        <v>31.0625</v>
      </c>
      <c r="K308" s="215">
        <f t="shared" si="297"/>
        <v>34.0625</v>
      </c>
      <c r="L308" s="215">
        <f t="shared" si="298"/>
        <v>31.0625</v>
      </c>
      <c r="N308" s="400">
        <f t="shared" ref="N308:O308" si="347">N307+0.0625</f>
        <v>27.0625</v>
      </c>
      <c r="O308" s="400">
        <f t="shared" si="347"/>
        <v>37.0625</v>
      </c>
    </row>
    <row r="309" spans="1:15" x14ac:dyDescent="0.25">
      <c r="A309" s="213">
        <f t="shared" si="290"/>
        <v>33.125</v>
      </c>
      <c r="B309" s="213">
        <f t="shared" si="291"/>
        <v>61.125</v>
      </c>
      <c r="D309" s="214">
        <f t="shared" si="292"/>
        <v>27.75</v>
      </c>
      <c r="E309" s="214">
        <f t="shared" si="293"/>
        <v>32.125</v>
      </c>
      <c r="F309" s="135">
        <f t="shared" si="294"/>
        <v>49.125</v>
      </c>
      <c r="H309" s="130">
        <f t="shared" si="295"/>
        <v>27.125</v>
      </c>
      <c r="I309" s="130">
        <f t="shared" si="296"/>
        <v>31.125</v>
      </c>
      <c r="K309" s="215">
        <f t="shared" si="297"/>
        <v>34.125</v>
      </c>
      <c r="L309" s="215">
        <f t="shared" si="298"/>
        <v>31.125</v>
      </c>
      <c r="N309" s="400">
        <f t="shared" ref="N309:O309" si="348">N308+0.0625</f>
        <v>27.125</v>
      </c>
      <c r="O309" s="400">
        <f t="shared" si="348"/>
        <v>37.125</v>
      </c>
    </row>
    <row r="310" spans="1:15" x14ac:dyDescent="0.25">
      <c r="A310" s="213">
        <f t="shared" si="290"/>
        <v>33.1875</v>
      </c>
      <c r="B310" s="213">
        <f t="shared" si="291"/>
        <v>61.1875</v>
      </c>
      <c r="D310" s="214">
        <f t="shared" si="292"/>
        <v>27.8125</v>
      </c>
      <c r="E310" s="214">
        <f t="shared" si="293"/>
        <v>32.1875</v>
      </c>
      <c r="F310" s="135">
        <f t="shared" si="294"/>
        <v>49.1875</v>
      </c>
      <c r="H310" s="130">
        <f t="shared" si="295"/>
        <v>27.1875</v>
      </c>
      <c r="I310" s="130">
        <f t="shared" si="296"/>
        <v>31.1875</v>
      </c>
      <c r="K310" s="215">
        <f t="shared" si="297"/>
        <v>34.1875</v>
      </c>
      <c r="L310" s="215">
        <f t="shared" si="298"/>
        <v>31.1875</v>
      </c>
      <c r="N310" s="400">
        <f t="shared" ref="N310:O310" si="349">N309+0.0625</f>
        <v>27.1875</v>
      </c>
      <c r="O310" s="400">
        <f t="shared" si="349"/>
        <v>37.1875</v>
      </c>
    </row>
    <row r="311" spans="1:15" x14ac:dyDescent="0.25">
      <c r="A311" s="213">
        <f t="shared" si="290"/>
        <v>33.25</v>
      </c>
      <c r="B311" s="213">
        <f t="shared" si="291"/>
        <v>61.25</v>
      </c>
      <c r="D311" s="214">
        <f t="shared" si="292"/>
        <v>27.875</v>
      </c>
      <c r="E311" s="214">
        <f t="shared" si="293"/>
        <v>32.25</v>
      </c>
      <c r="F311" s="135">
        <f t="shared" si="294"/>
        <v>49.25</v>
      </c>
      <c r="H311" s="130">
        <f t="shared" si="295"/>
        <v>27.25</v>
      </c>
      <c r="I311" s="130">
        <f t="shared" si="296"/>
        <v>31.25</v>
      </c>
      <c r="K311" s="215">
        <f t="shared" si="297"/>
        <v>34.25</v>
      </c>
      <c r="L311" s="215">
        <f t="shared" si="298"/>
        <v>31.25</v>
      </c>
      <c r="N311" s="400">
        <f t="shared" ref="N311:O311" si="350">N310+0.0625</f>
        <v>27.25</v>
      </c>
      <c r="O311" s="400">
        <f t="shared" si="350"/>
        <v>37.25</v>
      </c>
    </row>
    <row r="312" spans="1:15" x14ac:dyDescent="0.25">
      <c r="A312" s="213">
        <f t="shared" si="290"/>
        <v>33.3125</v>
      </c>
      <c r="B312" s="213">
        <f t="shared" si="291"/>
        <v>61.3125</v>
      </c>
      <c r="D312" s="214">
        <f t="shared" si="292"/>
        <v>27.9375</v>
      </c>
      <c r="E312" s="214">
        <f t="shared" si="293"/>
        <v>32.3125</v>
      </c>
      <c r="F312" s="135">
        <f t="shared" si="294"/>
        <v>49.3125</v>
      </c>
      <c r="H312" s="130">
        <f t="shared" si="295"/>
        <v>27.3125</v>
      </c>
      <c r="I312" s="130">
        <f t="shared" si="296"/>
        <v>31.3125</v>
      </c>
      <c r="K312" s="215">
        <f t="shared" si="297"/>
        <v>34.3125</v>
      </c>
      <c r="L312" s="215">
        <f t="shared" si="298"/>
        <v>31.3125</v>
      </c>
      <c r="N312" s="400">
        <f t="shared" ref="N312:O312" si="351">N311+0.0625</f>
        <v>27.3125</v>
      </c>
      <c r="O312" s="400">
        <f t="shared" si="351"/>
        <v>37.3125</v>
      </c>
    </row>
    <row r="313" spans="1:15" x14ac:dyDescent="0.25">
      <c r="A313" s="213">
        <f t="shared" si="290"/>
        <v>33.375</v>
      </c>
      <c r="B313" s="213">
        <f t="shared" si="291"/>
        <v>61.375</v>
      </c>
      <c r="D313" s="214">
        <f t="shared" si="292"/>
        <v>28</v>
      </c>
      <c r="E313" s="214">
        <f t="shared" si="293"/>
        <v>32.375</v>
      </c>
      <c r="F313" s="135">
        <f t="shared" si="294"/>
        <v>49.375</v>
      </c>
      <c r="H313" s="130">
        <f t="shared" si="295"/>
        <v>27.375</v>
      </c>
      <c r="I313" s="130">
        <f t="shared" si="296"/>
        <v>31.375</v>
      </c>
      <c r="K313" s="215">
        <f t="shared" si="297"/>
        <v>34.375</v>
      </c>
      <c r="L313" s="215">
        <f t="shared" si="298"/>
        <v>31.375</v>
      </c>
      <c r="N313" s="400">
        <f t="shared" ref="N313:O313" si="352">N312+0.0625</f>
        <v>27.375</v>
      </c>
      <c r="O313" s="400">
        <f t="shared" si="352"/>
        <v>37.375</v>
      </c>
    </row>
    <row r="314" spans="1:15" x14ac:dyDescent="0.25">
      <c r="A314" s="213">
        <f t="shared" si="290"/>
        <v>33.4375</v>
      </c>
      <c r="B314" s="213">
        <f t="shared" si="291"/>
        <v>61.4375</v>
      </c>
      <c r="D314" s="214">
        <f t="shared" si="292"/>
        <v>28.0625</v>
      </c>
      <c r="E314" s="214">
        <f t="shared" si="293"/>
        <v>32.4375</v>
      </c>
      <c r="F314" s="135">
        <f t="shared" si="294"/>
        <v>49.4375</v>
      </c>
      <c r="H314" s="130">
        <f t="shared" si="295"/>
        <v>27.4375</v>
      </c>
      <c r="I314" s="130">
        <f t="shared" si="296"/>
        <v>31.4375</v>
      </c>
      <c r="K314" s="215">
        <f t="shared" si="297"/>
        <v>34.4375</v>
      </c>
      <c r="L314" s="215">
        <f t="shared" si="298"/>
        <v>31.4375</v>
      </c>
      <c r="N314" s="400">
        <f t="shared" ref="N314:O314" si="353">N313+0.0625</f>
        <v>27.4375</v>
      </c>
      <c r="O314" s="400">
        <f t="shared" si="353"/>
        <v>37.4375</v>
      </c>
    </row>
    <row r="315" spans="1:15" x14ac:dyDescent="0.25">
      <c r="A315" s="213">
        <f t="shared" si="290"/>
        <v>33.5</v>
      </c>
      <c r="B315" s="213">
        <f t="shared" si="291"/>
        <v>61.5</v>
      </c>
      <c r="D315" s="214">
        <f t="shared" si="292"/>
        <v>28.125</v>
      </c>
      <c r="E315" s="214">
        <f t="shared" si="293"/>
        <v>32.5</v>
      </c>
      <c r="F315" s="135">
        <f t="shared" si="294"/>
        <v>49.5</v>
      </c>
      <c r="H315" s="130">
        <f t="shared" si="295"/>
        <v>27.5</v>
      </c>
      <c r="I315" s="130">
        <f t="shared" si="296"/>
        <v>31.5</v>
      </c>
      <c r="K315" s="215">
        <f t="shared" si="297"/>
        <v>34.5</v>
      </c>
      <c r="L315" s="215">
        <f t="shared" si="298"/>
        <v>31.5</v>
      </c>
      <c r="N315" s="400">
        <f t="shared" ref="N315:O315" si="354">N314+0.0625</f>
        <v>27.5</v>
      </c>
      <c r="O315" s="400">
        <f t="shared" si="354"/>
        <v>37.5</v>
      </c>
    </row>
    <row r="316" spans="1:15" x14ac:dyDescent="0.25">
      <c r="A316" s="213">
        <f t="shared" si="290"/>
        <v>33.5625</v>
      </c>
      <c r="B316" s="213">
        <f t="shared" si="291"/>
        <v>61.5625</v>
      </c>
      <c r="D316" s="214">
        <f t="shared" si="292"/>
        <v>28.1875</v>
      </c>
      <c r="E316" s="214">
        <f t="shared" si="293"/>
        <v>32.5625</v>
      </c>
      <c r="F316" s="135">
        <f t="shared" si="294"/>
        <v>49.5625</v>
      </c>
      <c r="H316" s="130">
        <f t="shared" si="295"/>
        <v>27.5625</v>
      </c>
      <c r="I316" s="130">
        <f t="shared" si="296"/>
        <v>31.5625</v>
      </c>
      <c r="K316" s="215">
        <f t="shared" si="297"/>
        <v>34.5625</v>
      </c>
      <c r="L316" s="215">
        <f t="shared" si="298"/>
        <v>31.5625</v>
      </c>
      <c r="N316" s="400">
        <f t="shared" ref="N316:O316" si="355">N315+0.0625</f>
        <v>27.5625</v>
      </c>
      <c r="O316" s="400">
        <f t="shared" si="355"/>
        <v>37.5625</v>
      </c>
    </row>
    <row r="317" spans="1:15" x14ac:dyDescent="0.25">
      <c r="A317" s="213">
        <f t="shared" si="290"/>
        <v>33.625</v>
      </c>
      <c r="B317" s="213">
        <f t="shared" si="291"/>
        <v>61.625</v>
      </c>
      <c r="D317" s="214">
        <f t="shared" si="292"/>
        <v>28.25</v>
      </c>
      <c r="E317" s="214">
        <f t="shared" si="293"/>
        <v>32.625</v>
      </c>
      <c r="F317" s="135">
        <f t="shared" si="294"/>
        <v>49.625</v>
      </c>
      <c r="H317" s="130">
        <f t="shared" si="295"/>
        <v>27.625</v>
      </c>
      <c r="I317" s="130">
        <f t="shared" si="296"/>
        <v>31.625</v>
      </c>
      <c r="K317" s="215">
        <f t="shared" si="297"/>
        <v>34.625</v>
      </c>
      <c r="L317" s="215">
        <f t="shared" si="298"/>
        <v>31.625</v>
      </c>
      <c r="N317" s="400">
        <f t="shared" ref="N317:O317" si="356">N316+0.0625</f>
        <v>27.625</v>
      </c>
      <c r="O317" s="400">
        <f t="shared" si="356"/>
        <v>37.625</v>
      </c>
    </row>
    <row r="318" spans="1:15" x14ac:dyDescent="0.25">
      <c r="A318" s="213">
        <f t="shared" si="290"/>
        <v>33.6875</v>
      </c>
      <c r="B318" s="213">
        <f t="shared" si="291"/>
        <v>61.6875</v>
      </c>
      <c r="D318" s="214">
        <f t="shared" si="292"/>
        <v>28.3125</v>
      </c>
      <c r="E318" s="214">
        <f t="shared" si="293"/>
        <v>32.6875</v>
      </c>
      <c r="F318" s="135">
        <f t="shared" si="294"/>
        <v>49.6875</v>
      </c>
      <c r="H318" s="130">
        <f t="shared" si="295"/>
        <v>27.6875</v>
      </c>
      <c r="I318" s="130">
        <f t="shared" si="296"/>
        <v>31.6875</v>
      </c>
      <c r="K318" s="215">
        <f t="shared" si="297"/>
        <v>34.6875</v>
      </c>
      <c r="L318" s="215">
        <f t="shared" si="298"/>
        <v>31.6875</v>
      </c>
      <c r="N318" s="400">
        <f t="shared" ref="N318:O318" si="357">N317+0.0625</f>
        <v>27.6875</v>
      </c>
      <c r="O318" s="400">
        <f t="shared" si="357"/>
        <v>37.6875</v>
      </c>
    </row>
    <row r="319" spans="1:15" x14ac:dyDescent="0.25">
      <c r="A319" s="213">
        <f t="shared" si="290"/>
        <v>33.75</v>
      </c>
      <c r="B319" s="213">
        <f t="shared" si="291"/>
        <v>61.75</v>
      </c>
      <c r="D319" s="214">
        <f t="shared" si="292"/>
        <v>28.375</v>
      </c>
      <c r="E319" s="214">
        <f t="shared" si="293"/>
        <v>32.75</v>
      </c>
      <c r="F319" s="135">
        <f t="shared" si="294"/>
        <v>49.75</v>
      </c>
      <c r="H319" s="130">
        <f t="shared" si="295"/>
        <v>27.75</v>
      </c>
      <c r="I319" s="130">
        <f t="shared" si="296"/>
        <v>31.75</v>
      </c>
      <c r="K319" s="215">
        <f t="shared" si="297"/>
        <v>34.75</v>
      </c>
      <c r="L319" s="215">
        <f t="shared" si="298"/>
        <v>31.75</v>
      </c>
      <c r="N319" s="400">
        <f t="shared" ref="N319:O319" si="358">N318+0.0625</f>
        <v>27.75</v>
      </c>
      <c r="O319" s="400">
        <f t="shared" si="358"/>
        <v>37.75</v>
      </c>
    </row>
    <row r="320" spans="1:15" x14ac:dyDescent="0.25">
      <c r="A320" s="213">
        <f t="shared" si="290"/>
        <v>33.8125</v>
      </c>
      <c r="B320" s="213">
        <f t="shared" si="291"/>
        <v>61.8125</v>
      </c>
      <c r="D320" s="214">
        <f t="shared" si="292"/>
        <v>28.4375</v>
      </c>
      <c r="E320" s="214">
        <f t="shared" si="293"/>
        <v>32.8125</v>
      </c>
      <c r="F320" s="135">
        <f t="shared" si="294"/>
        <v>49.8125</v>
      </c>
      <c r="H320" s="130">
        <f t="shared" si="295"/>
        <v>27.8125</v>
      </c>
      <c r="I320" s="130">
        <f t="shared" si="296"/>
        <v>31.8125</v>
      </c>
      <c r="K320" s="215">
        <f t="shared" si="297"/>
        <v>34.8125</v>
      </c>
      <c r="L320" s="215">
        <f t="shared" si="298"/>
        <v>31.8125</v>
      </c>
      <c r="N320" s="400">
        <f t="shared" ref="N320:O320" si="359">N319+0.0625</f>
        <v>27.8125</v>
      </c>
      <c r="O320" s="400">
        <f t="shared" si="359"/>
        <v>37.8125</v>
      </c>
    </row>
    <row r="321" spans="1:15" x14ac:dyDescent="0.25">
      <c r="A321" s="213">
        <f t="shared" si="290"/>
        <v>33.875</v>
      </c>
      <c r="B321" s="213">
        <f t="shared" si="291"/>
        <v>61.875</v>
      </c>
      <c r="D321" s="214">
        <f t="shared" si="292"/>
        <v>28.5</v>
      </c>
      <c r="E321" s="214">
        <f t="shared" si="293"/>
        <v>32.875</v>
      </c>
      <c r="F321" s="135">
        <f t="shared" si="294"/>
        <v>49.875</v>
      </c>
      <c r="H321" s="130">
        <f t="shared" si="295"/>
        <v>27.875</v>
      </c>
      <c r="I321" s="130">
        <f t="shared" si="296"/>
        <v>31.875</v>
      </c>
      <c r="K321" s="215">
        <f t="shared" si="297"/>
        <v>34.875</v>
      </c>
      <c r="L321" s="215">
        <f t="shared" si="298"/>
        <v>31.875</v>
      </c>
      <c r="N321" s="400">
        <f t="shared" ref="N321:O321" si="360">N320+0.0625</f>
        <v>27.875</v>
      </c>
      <c r="O321" s="400">
        <f t="shared" si="360"/>
        <v>37.875</v>
      </c>
    </row>
    <row r="322" spans="1:15" x14ac:dyDescent="0.25">
      <c r="A322" s="213">
        <f t="shared" si="290"/>
        <v>33.9375</v>
      </c>
      <c r="B322" s="213">
        <f t="shared" si="291"/>
        <v>61.9375</v>
      </c>
      <c r="D322" s="214">
        <f t="shared" si="292"/>
        <v>28.5625</v>
      </c>
      <c r="E322" s="214">
        <f t="shared" si="293"/>
        <v>32.9375</v>
      </c>
      <c r="F322" s="135">
        <f t="shared" si="294"/>
        <v>49.9375</v>
      </c>
      <c r="H322" s="130">
        <f t="shared" si="295"/>
        <v>27.9375</v>
      </c>
      <c r="I322" s="130">
        <f t="shared" si="296"/>
        <v>31.9375</v>
      </c>
      <c r="K322" s="215">
        <f t="shared" si="297"/>
        <v>34.9375</v>
      </c>
      <c r="L322" s="215">
        <f t="shared" si="298"/>
        <v>31.9375</v>
      </c>
      <c r="N322" s="400">
        <f t="shared" ref="N322:O322" si="361">N321+0.0625</f>
        <v>27.9375</v>
      </c>
      <c r="O322" s="400">
        <f t="shared" si="361"/>
        <v>37.9375</v>
      </c>
    </row>
    <row r="323" spans="1:15" x14ac:dyDescent="0.25">
      <c r="A323" s="213">
        <f t="shared" si="290"/>
        <v>34</v>
      </c>
      <c r="B323" s="213">
        <f t="shared" si="291"/>
        <v>62</v>
      </c>
      <c r="D323" s="214">
        <f t="shared" si="292"/>
        <v>28.625</v>
      </c>
      <c r="E323" s="214">
        <f t="shared" si="293"/>
        <v>33</v>
      </c>
      <c r="F323" s="135">
        <f t="shared" si="294"/>
        <v>50</v>
      </c>
      <c r="H323" s="130">
        <f t="shared" si="295"/>
        <v>28</v>
      </c>
      <c r="I323" s="130">
        <f t="shared" si="296"/>
        <v>32</v>
      </c>
      <c r="K323" s="215">
        <f t="shared" si="297"/>
        <v>35</v>
      </c>
      <c r="L323" s="215">
        <f t="shared" si="298"/>
        <v>32</v>
      </c>
      <c r="N323" s="400">
        <f t="shared" ref="N323:O323" si="362">N322+0.0625</f>
        <v>28</v>
      </c>
      <c r="O323" s="400">
        <f t="shared" si="362"/>
        <v>38</v>
      </c>
    </row>
    <row r="324" spans="1:15" x14ac:dyDescent="0.25">
      <c r="A324" s="213">
        <f t="shared" ref="A324:A355" si="363">A323+0.0625</f>
        <v>34.0625</v>
      </c>
      <c r="B324" s="213">
        <f t="shared" ref="B324:B355" si="364">B323+0.0625</f>
        <v>62.0625</v>
      </c>
      <c r="D324" s="214">
        <f t="shared" ref="D324:D387" si="365">D323+0.0625</f>
        <v>28.6875</v>
      </c>
      <c r="E324" s="214">
        <f t="shared" ref="E324:E387" si="366">E323+0.0625</f>
        <v>33.0625</v>
      </c>
      <c r="F324" s="135">
        <f t="shared" ref="F324:F387" si="367">F323+0.0625</f>
        <v>50.0625</v>
      </c>
      <c r="H324" s="130">
        <f t="shared" ref="H324:H387" si="368">H323+0.0625</f>
        <v>28.0625</v>
      </c>
      <c r="I324" s="130">
        <f t="shared" ref="I324:I387" si="369">I323+0.0625</f>
        <v>32.0625</v>
      </c>
      <c r="K324" s="215">
        <f t="shared" ref="K324:K387" si="370">K323+0.0625</f>
        <v>35.0625</v>
      </c>
      <c r="L324" s="215">
        <f t="shared" ref="L324:L387" si="371">L323+0.0625</f>
        <v>32.0625</v>
      </c>
      <c r="N324" s="400">
        <f t="shared" ref="N324:O324" si="372">N323+0.0625</f>
        <v>28.0625</v>
      </c>
      <c r="O324" s="400">
        <f t="shared" si="372"/>
        <v>38.0625</v>
      </c>
    </row>
    <row r="325" spans="1:15" x14ac:dyDescent="0.25">
      <c r="A325" s="213">
        <f t="shared" si="363"/>
        <v>34.125</v>
      </c>
      <c r="B325" s="213">
        <f t="shared" si="364"/>
        <v>62.125</v>
      </c>
      <c r="D325" s="214">
        <f t="shared" si="365"/>
        <v>28.75</v>
      </c>
      <c r="E325" s="214">
        <f t="shared" si="366"/>
        <v>33.125</v>
      </c>
      <c r="F325" s="135">
        <f t="shared" si="367"/>
        <v>50.125</v>
      </c>
      <c r="H325" s="130">
        <f t="shared" si="368"/>
        <v>28.125</v>
      </c>
      <c r="I325" s="130">
        <f t="shared" si="369"/>
        <v>32.125</v>
      </c>
      <c r="K325" s="215">
        <f t="shared" si="370"/>
        <v>35.125</v>
      </c>
      <c r="L325" s="215">
        <f t="shared" si="371"/>
        <v>32.125</v>
      </c>
      <c r="N325" s="400">
        <f t="shared" ref="N325:O325" si="373">N324+0.0625</f>
        <v>28.125</v>
      </c>
      <c r="O325" s="400">
        <f t="shared" si="373"/>
        <v>38.125</v>
      </c>
    </row>
    <row r="326" spans="1:15" x14ac:dyDescent="0.25">
      <c r="A326" s="213">
        <f t="shared" si="363"/>
        <v>34.1875</v>
      </c>
      <c r="B326" s="213">
        <f t="shared" si="364"/>
        <v>62.1875</v>
      </c>
      <c r="D326" s="214">
        <f t="shared" si="365"/>
        <v>28.8125</v>
      </c>
      <c r="E326" s="214">
        <f t="shared" si="366"/>
        <v>33.1875</v>
      </c>
      <c r="F326" s="135">
        <f t="shared" si="367"/>
        <v>50.1875</v>
      </c>
      <c r="H326" s="130">
        <f t="shared" si="368"/>
        <v>28.1875</v>
      </c>
      <c r="I326" s="130">
        <f t="shared" si="369"/>
        <v>32.1875</v>
      </c>
      <c r="K326" s="215">
        <f t="shared" si="370"/>
        <v>35.1875</v>
      </c>
      <c r="L326" s="215">
        <f t="shared" si="371"/>
        <v>32.1875</v>
      </c>
      <c r="N326" s="400">
        <f t="shared" ref="N326:O326" si="374">N325+0.0625</f>
        <v>28.1875</v>
      </c>
      <c r="O326" s="400">
        <f t="shared" si="374"/>
        <v>38.1875</v>
      </c>
    </row>
    <row r="327" spans="1:15" x14ac:dyDescent="0.25">
      <c r="A327" s="213">
        <f t="shared" si="363"/>
        <v>34.25</v>
      </c>
      <c r="B327" s="213">
        <f t="shared" si="364"/>
        <v>62.25</v>
      </c>
      <c r="D327" s="214">
        <f t="shared" si="365"/>
        <v>28.875</v>
      </c>
      <c r="E327" s="214">
        <f t="shared" si="366"/>
        <v>33.25</v>
      </c>
      <c r="F327" s="135">
        <f t="shared" si="367"/>
        <v>50.25</v>
      </c>
      <c r="H327" s="130">
        <f t="shared" si="368"/>
        <v>28.25</v>
      </c>
      <c r="I327" s="130">
        <f t="shared" si="369"/>
        <v>32.25</v>
      </c>
      <c r="K327" s="215">
        <f t="shared" si="370"/>
        <v>35.25</v>
      </c>
      <c r="L327" s="215">
        <f t="shared" si="371"/>
        <v>32.25</v>
      </c>
      <c r="N327" s="400">
        <f t="shared" ref="N327:O327" si="375">N326+0.0625</f>
        <v>28.25</v>
      </c>
      <c r="O327" s="400">
        <f t="shared" si="375"/>
        <v>38.25</v>
      </c>
    </row>
    <row r="328" spans="1:15" x14ac:dyDescent="0.25">
      <c r="A328" s="213">
        <f t="shared" si="363"/>
        <v>34.3125</v>
      </c>
      <c r="B328" s="213">
        <f t="shared" si="364"/>
        <v>62.3125</v>
      </c>
      <c r="D328" s="214">
        <f t="shared" si="365"/>
        <v>28.9375</v>
      </c>
      <c r="E328" s="214">
        <f t="shared" si="366"/>
        <v>33.3125</v>
      </c>
      <c r="F328" s="135">
        <f t="shared" si="367"/>
        <v>50.3125</v>
      </c>
      <c r="H328" s="130">
        <f t="shared" si="368"/>
        <v>28.3125</v>
      </c>
      <c r="I328" s="130">
        <f t="shared" si="369"/>
        <v>32.3125</v>
      </c>
      <c r="K328" s="215">
        <f t="shared" si="370"/>
        <v>35.3125</v>
      </c>
      <c r="L328" s="215">
        <f t="shared" si="371"/>
        <v>32.3125</v>
      </c>
      <c r="N328" s="400">
        <f t="shared" ref="N328:O328" si="376">N327+0.0625</f>
        <v>28.3125</v>
      </c>
      <c r="O328" s="400">
        <f t="shared" si="376"/>
        <v>38.3125</v>
      </c>
    </row>
    <row r="329" spans="1:15" x14ac:dyDescent="0.25">
      <c r="A329" s="213">
        <f t="shared" si="363"/>
        <v>34.375</v>
      </c>
      <c r="B329" s="213">
        <f t="shared" si="364"/>
        <v>62.375</v>
      </c>
      <c r="D329" s="214">
        <f t="shared" si="365"/>
        <v>29</v>
      </c>
      <c r="E329" s="214">
        <f t="shared" si="366"/>
        <v>33.375</v>
      </c>
      <c r="F329" s="135">
        <f t="shared" si="367"/>
        <v>50.375</v>
      </c>
      <c r="H329" s="130">
        <f t="shared" si="368"/>
        <v>28.375</v>
      </c>
      <c r="I329" s="130">
        <f t="shared" si="369"/>
        <v>32.375</v>
      </c>
      <c r="K329" s="215">
        <f t="shared" si="370"/>
        <v>35.375</v>
      </c>
      <c r="L329" s="215">
        <f t="shared" si="371"/>
        <v>32.375</v>
      </c>
      <c r="N329" s="400">
        <f t="shared" ref="N329:O329" si="377">N328+0.0625</f>
        <v>28.375</v>
      </c>
      <c r="O329" s="400">
        <f t="shared" si="377"/>
        <v>38.375</v>
      </c>
    </row>
    <row r="330" spans="1:15" x14ac:dyDescent="0.25">
      <c r="A330" s="213">
        <f t="shared" si="363"/>
        <v>34.4375</v>
      </c>
      <c r="B330" s="213">
        <f t="shared" si="364"/>
        <v>62.4375</v>
      </c>
      <c r="D330" s="214">
        <f t="shared" si="365"/>
        <v>29.0625</v>
      </c>
      <c r="E330" s="214">
        <f t="shared" si="366"/>
        <v>33.4375</v>
      </c>
      <c r="F330" s="135">
        <f t="shared" si="367"/>
        <v>50.4375</v>
      </c>
      <c r="H330" s="130">
        <f t="shared" si="368"/>
        <v>28.4375</v>
      </c>
      <c r="I330" s="130">
        <f t="shared" si="369"/>
        <v>32.4375</v>
      </c>
      <c r="K330" s="215">
        <f t="shared" si="370"/>
        <v>35.4375</v>
      </c>
      <c r="L330" s="215">
        <f t="shared" si="371"/>
        <v>32.4375</v>
      </c>
      <c r="N330" s="400">
        <f t="shared" ref="N330:O330" si="378">N329+0.0625</f>
        <v>28.4375</v>
      </c>
      <c r="O330" s="400">
        <f t="shared" si="378"/>
        <v>38.4375</v>
      </c>
    </row>
    <row r="331" spans="1:15" x14ac:dyDescent="0.25">
      <c r="A331" s="213">
        <f t="shared" si="363"/>
        <v>34.5</v>
      </c>
      <c r="B331" s="213">
        <f t="shared" si="364"/>
        <v>62.5</v>
      </c>
      <c r="D331" s="214">
        <f t="shared" si="365"/>
        <v>29.125</v>
      </c>
      <c r="E331" s="214">
        <f t="shared" si="366"/>
        <v>33.5</v>
      </c>
      <c r="F331" s="135">
        <f t="shared" si="367"/>
        <v>50.5</v>
      </c>
      <c r="H331" s="130">
        <f t="shared" si="368"/>
        <v>28.5</v>
      </c>
      <c r="I331" s="130">
        <f t="shared" si="369"/>
        <v>32.5</v>
      </c>
      <c r="K331" s="215">
        <f t="shared" si="370"/>
        <v>35.5</v>
      </c>
      <c r="L331" s="215">
        <f t="shared" si="371"/>
        <v>32.5</v>
      </c>
      <c r="N331" s="400">
        <f t="shared" ref="N331:O331" si="379">N330+0.0625</f>
        <v>28.5</v>
      </c>
      <c r="O331" s="400">
        <f t="shared" si="379"/>
        <v>38.5</v>
      </c>
    </row>
    <row r="332" spans="1:15" x14ac:dyDescent="0.25">
      <c r="A332" s="213">
        <f t="shared" si="363"/>
        <v>34.5625</v>
      </c>
      <c r="B332" s="213">
        <f t="shared" si="364"/>
        <v>62.5625</v>
      </c>
      <c r="D332" s="214">
        <f t="shared" si="365"/>
        <v>29.1875</v>
      </c>
      <c r="E332" s="214">
        <f t="shared" si="366"/>
        <v>33.5625</v>
      </c>
      <c r="F332" s="135">
        <f t="shared" si="367"/>
        <v>50.5625</v>
      </c>
      <c r="H332" s="130">
        <f t="shared" si="368"/>
        <v>28.5625</v>
      </c>
      <c r="I332" s="130">
        <f t="shared" si="369"/>
        <v>32.5625</v>
      </c>
      <c r="K332" s="215">
        <f t="shared" si="370"/>
        <v>35.5625</v>
      </c>
      <c r="L332" s="215">
        <f t="shared" si="371"/>
        <v>32.5625</v>
      </c>
      <c r="N332" s="400">
        <f t="shared" ref="N332:O332" si="380">N331+0.0625</f>
        <v>28.5625</v>
      </c>
      <c r="O332" s="400">
        <f t="shared" si="380"/>
        <v>38.5625</v>
      </c>
    </row>
    <row r="333" spans="1:15" x14ac:dyDescent="0.25">
      <c r="A333" s="213">
        <f t="shared" si="363"/>
        <v>34.625</v>
      </c>
      <c r="B333" s="213">
        <f t="shared" si="364"/>
        <v>62.625</v>
      </c>
      <c r="D333" s="214">
        <f t="shared" si="365"/>
        <v>29.25</v>
      </c>
      <c r="E333" s="214">
        <f t="shared" si="366"/>
        <v>33.625</v>
      </c>
      <c r="F333" s="135">
        <f t="shared" si="367"/>
        <v>50.625</v>
      </c>
      <c r="H333" s="130">
        <f t="shared" si="368"/>
        <v>28.625</v>
      </c>
      <c r="I333" s="130">
        <f t="shared" si="369"/>
        <v>32.625</v>
      </c>
      <c r="K333" s="215">
        <f t="shared" si="370"/>
        <v>35.625</v>
      </c>
      <c r="L333" s="215">
        <f t="shared" si="371"/>
        <v>32.625</v>
      </c>
      <c r="N333" s="400">
        <f t="shared" ref="N333:O333" si="381">N332+0.0625</f>
        <v>28.625</v>
      </c>
      <c r="O333" s="400">
        <f t="shared" si="381"/>
        <v>38.625</v>
      </c>
    </row>
    <row r="334" spans="1:15" x14ac:dyDescent="0.25">
      <c r="A334" s="213">
        <f t="shared" si="363"/>
        <v>34.6875</v>
      </c>
      <c r="B334" s="213">
        <f t="shared" si="364"/>
        <v>62.6875</v>
      </c>
      <c r="D334" s="214">
        <f t="shared" si="365"/>
        <v>29.3125</v>
      </c>
      <c r="E334" s="214">
        <f t="shared" si="366"/>
        <v>33.6875</v>
      </c>
      <c r="F334" s="135">
        <f t="shared" si="367"/>
        <v>50.6875</v>
      </c>
      <c r="H334" s="130">
        <f t="shared" si="368"/>
        <v>28.6875</v>
      </c>
      <c r="I334" s="130">
        <f t="shared" si="369"/>
        <v>32.6875</v>
      </c>
      <c r="K334" s="215">
        <f t="shared" si="370"/>
        <v>35.6875</v>
      </c>
      <c r="L334" s="215">
        <f t="shared" si="371"/>
        <v>32.6875</v>
      </c>
      <c r="N334" s="400">
        <f t="shared" ref="N334:O334" si="382">N333+0.0625</f>
        <v>28.6875</v>
      </c>
      <c r="O334" s="400">
        <f t="shared" si="382"/>
        <v>38.6875</v>
      </c>
    </row>
    <row r="335" spans="1:15" x14ac:dyDescent="0.25">
      <c r="A335" s="213">
        <f t="shared" si="363"/>
        <v>34.75</v>
      </c>
      <c r="B335" s="213">
        <f t="shared" si="364"/>
        <v>62.75</v>
      </c>
      <c r="D335" s="214">
        <f t="shared" si="365"/>
        <v>29.375</v>
      </c>
      <c r="E335" s="214">
        <f t="shared" si="366"/>
        <v>33.75</v>
      </c>
      <c r="F335" s="135">
        <f t="shared" si="367"/>
        <v>50.75</v>
      </c>
      <c r="H335" s="130">
        <f t="shared" si="368"/>
        <v>28.75</v>
      </c>
      <c r="I335" s="130">
        <f t="shared" si="369"/>
        <v>32.75</v>
      </c>
      <c r="K335" s="215">
        <f t="shared" si="370"/>
        <v>35.75</v>
      </c>
      <c r="L335" s="215">
        <f t="shared" si="371"/>
        <v>32.75</v>
      </c>
      <c r="N335" s="400">
        <f t="shared" ref="N335:O335" si="383">N334+0.0625</f>
        <v>28.75</v>
      </c>
      <c r="O335" s="400">
        <f t="shared" si="383"/>
        <v>38.75</v>
      </c>
    </row>
    <row r="336" spans="1:15" x14ac:dyDescent="0.25">
      <c r="A336" s="213">
        <f t="shared" si="363"/>
        <v>34.8125</v>
      </c>
      <c r="B336" s="213">
        <f t="shared" si="364"/>
        <v>62.8125</v>
      </c>
      <c r="D336" s="214">
        <f t="shared" si="365"/>
        <v>29.4375</v>
      </c>
      <c r="E336" s="214">
        <f t="shared" si="366"/>
        <v>33.8125</v>
      </c>
      <c r="F336" s="135">
        <f t="shared" si="367"/>
        <v>50.8125</v>
      </c>
      <c r="H336" s="130">
        <f t="shared" si="368"/>
        <v>28.8125</v>
      </c>
      <c r="I336" s="130">
        <f t="shared" si="369"/>
        <v>32.8125</v>
      </c>
      <c r="K336" s="215">
        <f t="shared" si="370"/>
        <v>35.8125</v>
      </c>
      <c r="L336" s="215">
        <f t="shared" si="371"/>
        <v>32.8125</v>
      </c>
      <c r="N336" s="400">
        <f t="shared" ref="N336:O336" si="384">N335+0.0625</f>
        <v>28.8125</v>
      </c>
      <c r="O336" s="400">
        <f t="shared" si="384"/>
        <v>38.8125</v>
      </c>
    </row>
    <row r="337" spans="1:15" x14ac:dyDescent="0.25">
      <c r="A337" s="213">
        <f t="shared" si="363"/>
        <v>34.875</v>
      </c>
      <c r="B337" s="213">
        <f t="shared" si="364"/>
        <v>62.875</v>
      </c>
      <c r="D337" s="214">
        <f t="shared" si="365"/>
        <v>29.5</v>
      </c>
      <c r="E337" s="214">
        <f t="shared" si="366"/>
        <v>33.875</v>
      </c>
      <c r="F337" s="135">
        <f t="shared" si="367"/>
        <v>50.875</v>
      </c>
      <c r="H337" s="130">
        <f t="shared" si="368"/>
        <v>28.875</v>
      </c>
      <c r="I337" s="130">
        <f t="shared" si="369"/>
        <v>32.875</v>
      </c>
      <c r="K337" s="215">
        <f t="shared" si="370"/>
        <v>35.875</v>
      </c>
      <c r="L337" s="215">
        <f t="shared" si="371"/>
        <v>32.875</v>
      </c>
      <c r="N337" s="400">
        <f t="shared" ref="N337:O337" si="385">N336+0.0625</f>
        <v>28.875</v>
      </c>
      <c r="O337" s="400">
        <f t="shared" si="385"/>
        <v>38.875</v>
      </c>
    </row>
    <row r="338" spans="1:15" x14ac:dyDescent="0.25">
      <c r="A338" s="213">
        <f t="shared" si="363"/>
        <v>34.9375</v>
      </c>
      <c r="B338" s="213">
        <f t="shared" si="364"/>
        <v>62.9375</v>
      </c>
      <c r="D338" s="214">
        <f t="shared" si="365"/>
        <v>29.5625</v>
      </c>
      <c r="E338" s="214">
        <f t="shared" si="366"/>
        <v>33.9375</v>
      </c>
      <c r="F338" s="135">
        <f t="shared" si="367"/>
        <v>50.9375</v>
      </c>
      <c r="H338" s="130">
        <f t="shared" si="368"/>
        <v>28.9375</v>
      </c>
      <c r="I338" s="130">
        <f t="shared" si="369"/>
        <v>32.9375</v>
      </c>
      <c r="K338" s="215">
        <f t="shared" si="370"/>
        <v>35.9375</v>
      </c>
      <c r="L338" s="215">
        <f t="shared" si="371"/>
        <v>32.9375</v>
      </c>
      <c r="N338" s="400">
        <f t="shared" ref="N338:O338" si="386">N337+0.0625</f>
        <v>28.9375</v>
      </c>
      <c r="O338" s="400">
        <f t="shared" si="386"/>
        <v>38.9375</v>
      </c>
    </row>
    <row r="339" spans="1:15" x14ac:dyDescent="0.25">
      <c r="A339" s="213">
        <f t="shared" si="363"/>
        <v>35</v>
      </c>
      <c r="B339" s="213">
        <f t="shared" si="364"/>
        <v>63</v>
      </c>
      <c r="D339" s="214">
        <f t="shared" si="365"/>
        <v>29.625</v>
      </c>
      <c r="E339" s="214">
        <f t="shared" si="366"/>
        <v>34</v>
      </c>
      <c r="F339" s="135">
        <f t="shared" si="367"/>
        <v>51</v>
      </c>
      <c r="H339" s="130">
        <f t="shared" si="368"/>
        <v>29</v>
      </c>
      <c r="I339" s="130">
        <f t="shared" si="369"/>
        <v>33</v>
      </c>
      <c r="K339" s="215">
        <f t="shared" si="370"/>
        <v>36</v>
      </c>
      <c r="L339" s="215">
        <f t="shared" si="371"/>
        <v>33</v>
      </c>
      <c r="N339" s="400">
        <f t="shared" ref="N339:O339" si="387">N338+0.0625</f>
        <v>29</v>
      </c>
      <c r="O339" s="400">
        <f t="shared" si="387"/>
        <v>39</v>
      </c>
    </row>
    <row r="340" spans="1:15" x14ac:dyDescent="0.25">
      <c r="A340" s="213">
        <f t="shared" si="363"/>
        <v>35.0625</v>
      </c>
      <c r="B340" s="213">
        <f t="shared" si="364"/>
        <v>63.0625</v>
      </c>
      <c r="D340" s="214">
        <f t="shared" si="365"/>
        <v>29.6875</v>
      </c>
      <c r="E340" s="214">
        <f t="shared" si="366"/>
        <v>34.0625</v>
      </c>
      <c r="F340" s="135">
        <f t="shared" si="367"/>
        <v>51.0625</v>
      </c>
      <c r="H340" s="130">
        <f t="shared" si="368"/>
        <v>29.0625</v>
      </c>
      <c r="I340" s="130">
        <f t="shared" si="369"/>
        <v>33.0625</v>
      </c>
      <c r="K340" s="215">
        <f t="shared" si="370"/>
        <v>36.0625</v>
      </c>
      <c r="L340" s="215">
        <f t="shared" si="371"/>
        <v>33.0625</v>
      </c>
      <c r="N340" s="400">
        <f t="shared" ref="N340:O340" si="388">N339+0.0625</f>
        <v>29.0625</v>
      </c>
      <c r="O340" s="400">
        <f t="shared" si="388"/>
        <v>39.0625</v>
      </c>
    </row>
    <row r="341" spans="1:15" x14ac:dyDescent="0.25">
      <c r="A341" s="213">
        <f t="shared" si="363"/>
        <v>35.125</v>
      </c>
      <c r="B341" s="213">
        <f t="shared" si="364"/>
        <v>63.125</v>
      </c>
      <c r="D341" s="214">
        <f t="shared" si="365"/>
        <v>29.75</v>
      </c>
      <c r="E341" s="214">
        <f t="shared" si="366"/>
        <v>34.125</v>
      </c>
      <c r="F341" s="135">
        <f t="shared" si="367"/>
        <v>51.125</v>
      </c>
      <c r="H341" s="130">
        <f t="shared" si="368"/>
        <v>29.125</v>
      </c>
      <c r="I341" s="130">
        <f t="shared" si="369"/>
        <v>33.125</v>
      </c>
      <c r="K341" s="215">
        <f t="shared" si="370"/>
        <v>36.125</v>
      </c>
      <c r="L341" s="215">
        <f t="shared" si="371"/>
        <v>33.125</v>
      </c>
      <c r="N341" s="400">
        <f t="shared" ref="N341:O341" si="389">N340+0.0625</f>
        <v>29.125</v>
      </c>
      <c r="O341" s="400">
        <f t="shared" si="389"/>
        <v>39.125</v>
      </c>
    </row>
    <row r="342" spans="1:15" x14ac:dyDescent="0.25">
      <c r="A342" s="213">
        <f t="shared" si="363"/>
        <v>35.1875</v>
      </c>
      <c r="B342" s="213">
        <f t="shared" si="364"/>
        <v>63.1875</v>
      </c>
      <c r="D342" s="214">
        <f t="shared" si="365"/>
        <v>29.8125</v>
      </c>
      <c r="E342" s="214">
        <f t="shared" si="366"/>
        <v>34.1875</v>
      </c>
      <c r="F342" s="135">
        <f t="shared" si="367"/>
        <v>51.1875</v>
      </c>
      <c r="H342" s="130">
        <f t="shared" si="368"/>
        <v>29.1875</v>
      </c>
      <c r="I342" s="130">
        <f t="shared" si="369"/>
        <v>33.1875</v>
      </c>
      <c r="K342" s="215">
        <f t="shared" si="370"/>
        <v>36.1875</v>
      </c>
      <c r="L342" s="215">
        <f t="shared" si="371"/>
        <v>33.1875</v>
      </c>
      <c r="N342" s="400">
        <f t="shared" ref="N342:O342" si="390">N341+0.0625</f>
        <v>29.1875</v>
      </c>
      <c r="O342" s="400">
        <f t="shared" si="390"/>
        <v>39.1875</v>
      </c>
    </row>
    <row r="343" spans="1:15" x14ac:dyDescent="0.25">
      <c r="A343" s="213">
        <f t="shared" si="363"/>
        <v>35.25</v>
      </c>
      <c r="B343" s="213">
        <f t="shared" si="364"/>
        <v>63.25</v>
      </c>
      <c r="D343" s="214">
        <f t="shared" si="365"/>
        <v>29.875</v>
      </c>
      <c r="E343" s="214">
        <f t="shared" si="366"/>
        <v>34.25</v>
      </c>
      <c r="F343" s="135">
        <f t="shared" si="367"/>
        <v>51.25</v>
      </c>
      <c r="H343" s="130">
        <f t="shared" si="368"/>
        <v>29.25</v>
      </c>
      <c r="I343" s="130">
        <f t="shared" si="369"/>
        <v>33.25</v>
      </c>
      <c r="K343" s="215">
        <f t="shared" si="370"/>
        <v>36.25</v>
      </c>
      <c r="L343" s="215">
        <f t="shared" si="371"/>
        <v>33.25</v>
      </c>
      <c r="N343" s="400">
        <f t="shared" ref="N343:O343" si="391">N342+0.0625</f>
        <v>29.25</v>
      </c>
      <c r="O343" s="400">
        <f t="shared" si="391"/>
        <v>39.25</v>
      </c>
    </row>
    <row r="344" spans="1:15" x14ac:dyDescent="0.25">
      <c r="A344" s="213">
        <f t="shared" si="363"/>
        <v>35.3125</v>
      </c>
      <c r="B344" s="213">
        <f t="shared" si="364"/>
        <v>63.3125</v>
      </c>
      <c r="D344" s="214">
        <f t="shared" si="365"/>
        <v>29.9375</v>
      </c>
      <c r="E344" s="214">
        <f t="shared" si="366"/>
        <v>34.3125</v>
      </c>
      <c r="F344" s="135">
        <f t="shared" si="367"/>
        <v>51.3125</v>
      </c>
      <c r="H344" s="130">
        <f t="shared" si="368"/>
        <v>29.3125</v>
      </c>
      <c r="I344" s="130">
        <f t="shared" si="369"/>
        <v>33.3125</v>
      </c>
      <c r="K344" s="215">
        <f t="shared" si="370"/>
        <v>36.3125</v>
      </c>
      <c r="L344" s="215">
        <f t="shared" si="371"/>
        <v>33.3125</v>
      </c>
      <c r="N344" s="400">
        <f t="shared" ref="N344:O344" si="392">N343+0.0625</f>
        <v>29.3125</v>
      </c>
      <c r="O344" s="400">
        <f t="shared" si="392"/>
        <v>39.3125</v>
      </c>
    </row>
    <row r="345" spans="1:15" x14ac:dyDescent="0.25">
      <c r="A345" s="213">
        <f t="shared" si="363"/>
        <v>35.375</v>
      </c>
      <c r="B345" s="213">
        <f t="shared" si="364"/>
        <v>63.375</v>
      </c>
      <c r="D345" s="214">
        <f t="shared" si="365"/>
        <v>30</v>
      </c>
      <c r="E345" s="214">
        <f t="shared" si="366"/>
        <v>34.375</v>
      </c>
      <c r="F345" s="135">
        <f t="shared" si="367"/>
        <v>51.375</v>
      </c>
      <c r="H345" s="130">
        <f t="shared" si="368"/>
        <v>29.375</v>
      </c>
      <c r="I345" s="130">
        <f t="shared" si="369"/>
        <v>33.375</v>
      </c>
      <c r="K345" s="215">
        <f t="shared" si="370"/>
        <v>36.375</v>
      </c>
      <c r="L345" s="215">
        <f t="shared" si="371"/>
        <v>33.375</v>
      </c>
      <c r="N345" s="400">
        <f t="shared" ref="N345:O345" si="393">N344+0.0625</f>
        <v>29.375</v>
      </c>
      <c r="O345" s="400">
        <f t="shared" si="393"/>
        <v>39.375</v>
      </c>
    </row>
    <row r="346" spans="1:15" x14ac:dyDescent="0.25">
      <c r="A346" s="213">
        <f t="shared" si="363"/>
        <v>35.4375</v>
      </c>
      <c r="B346" s="213">
        <f t="shared" si="364"/>
        <v>63.4375</v>
      </c>
      <c r="D346" s="214">
        <f t="shared" si="365"/>
        <v>30.0625</v>
      </c>
      <c r="E346" s="214">
        <f t="shared" si="366"/>
        <v>34.4375</v>
      </c>
      <c r="F346" s="135">
        <f t="shared" si="367"/>
        <v>51.4375</v>
      </c>
      <c r="H346" s="130">
        <f t="shared" si="368"/>
        <v>29.4375</v>
      </c>
      <c r="I346" s="130">
        <f t="shared" si="369"/>
        <v>33.4375</v>
      </c>
      <c r="K346" s="215">
        <f t="shared" si="370"/>
        <v>36.4375</v>
      </c>
      <c r="L346" s="215">
        <f t="shared" si="371"/>
        <v>33.4375</v>
      </c>
      <c r="N346" s="400">
        <f t="shared" ref="N346:O346" si="394">N345+0.0625</f>
        <v>29.4375</v>
      </c>
      <c r="O346" s="400">
        <f t="shared" si="394"/>
        <v>39.4375</v>
      </c>
    </row>
    <row r="347" spans="1:15" x14ac:dyDescent="0.25">
      <c r="A347" s="213">
        <f t="shared" si="363"/>
        <v>35.5</v>
      </c>
      <c r="B347" s="213">
        <f t="shared" si="364"/>
        <v>63.5</v>
      </c>
      <c r="D347" s="214">
        <f t="shared" si="365"/>
        <v>30.125</v>
      </c>
      <c r="E347" s="214">
        <f t="shared" si="366"/>
        <v>34.5</v>
      </c>
      <c r="F347" s="135">
        <f t="shared" si="367"/>
        <v>51.5</v>
      </c>
      <c r="H347" s="130">
        <f t="shared" si="368"/>
        <v>29.5</v>
      </c>
      <c r="I347" s="130">
        <f t="shared" si="369"/>
        <v>33.5</v>
      </c>
      <c r="K347" s="215">
        <f t="shared" si="370"/>
        <v>36.5</v>
      </c>
      <c r="L347" s="215">
        <f t="shared" si="371"/>
        <v>33.5</v>
      </c>
      <c r="N347" s="400">
        <f t="shared" ref="N347:O347" si="395">N346+0.0625</f>
        <v>29.5</v>
      </c>
      <c r="O347" s="400">
        <f t="shared" si="395"/>
        <v>39.5</v>
      </c>
    </row>
    <row r="348" spans="1:15" x14ac:dyDescent="0.25">
      <c r="A348" s="213">
        <f t="shared" si="363"/>
        <v>35.5625</v>
      </c>
      <c r="B348" s="213">
        <f t="shared" si="364"/>
        <v>63.5625</v>
      </c>
      <c r="D348" s="214">
        <f t="shared" si="365"/>
        <v>30.1875</v>
      </c>
      <c r="E348" s="214">
        <f t="shared" si="366"/>
        <v>34.5625</v>
      </c>
      <c r="F348" s="135">
        <f t="shared" si="367"/>
        <v>51.5625</v>
      </c>
      <c r="H348" s="130">
        <f t="shared" si="368"/>
        <v>29.5625</v>
      </c>
      <c r="I348" s="130">
        <f t="shared" si="369"/>
        <v>33.5625</v>
      </c>
      <c r="K348" s="215">
        <f t="shared" si="370"/>
        <v>36.5625</v>
      </c>
      <c r="L348" s="215">
        <f t="shared" si="371"/>
        <v>33.5625</v>
      </c>
      <c r="N348" s="400">
        <f t="shared" ref="N348:O348" si="396">N347+0.0625</f>
        <v>29.5625</v>
      </c>
      <c r="O348" s="400">
        <f t="shared" si="396"/>
        <v>39.5625</v>
      </c>
    </row>
    <row r="349" spans="1:15" x14ac:dyDescent="0.25">
      <c r="A349" s="213">
        <f t="shared" si="363"/>
        <v>35.625</v>
      </c>
      <c r="B349" s="213">
        <f t="shared" si="364"/>
        <v>63.625</v>
      </c>
      <c r="D349" s="214">
        <f t="shared" si="365"/>
        <v>30.25</v>
      </c>
      <c r="E349" s="214">
        <f t="shared" si="366"/>
        <v>34.625</v>
      </c>
      <c r="F349" s="135">
        <f t="shared" si="367"/>
        <v>51.625</v>
      </c>
      <c r="H349" s="130">
        <f t="shared" si="368"/>
        <v>29.625</v>
      </c>
      <c r="I349" s="130">
        <f t="shared" si="369"/>
        <v>33.625</v>
      </c>
      <c r="K349" s="215">
        <f t="shared" si="370"/>
        <v>36.625</v>
      </c>
      <c r="L349" s="215">
        <f t="shared" si="371"/>
        <v>33.625</v>
      </c>
      <c r="N349" s="400">
        <f t="shared" ref="N349:O349" si="397">N348+0.0625</f>
        <v>29.625</v>
      </c>
      <c r="O349" s="400">
        <f t="shared" si="397"/>
        <v>39.625</v>
      </c>
    </row>
    <row r="350" spans="1:15" x14ac:dyDescent="0.25">
      <c r="A350" s="213">
        <f t="shared" si="363"/>
        <v>35.6875</v>
      </c>
      <c r="B350" s="213">
        <f t="shared" si="364"/>
        <v>63.6875</v>
      </c>
      <c r="D350" s="214">
        <f t="shared" si="365"/>
        <v>30.3125</v>
      </c>
      <c r="E350" s="214">
        <f t="shared" si="366"/>
        <v>34.6875</v>
      </c>
      <c r="F350" s="135">
        <f t="shared" si="367"/>
        <v>51.6875</v>
      </c>
      <c r="H350" s="130">
        <f t="shared" si="368"/>
        <v>29.6875</v>
      </c>
      <c r="I350" s="130">
        <f t="shared" si="369"/>
        <v>33.6875</v>
      </c>
      <c r="K350" s="215">
        <f t="shared" si="370"/>
        <v>36.6875</v>
      </c>
      <c r="L350" s="215">
        <f t="shared" si="371"/>
        <v>33.6875</v>
      </c>
      <c r="N350" s="400">
        <f t="shared" ref="N350:O350" si="398">N349+0.0625</f>
        <v>29.6875</v>
      </c>
      <c r="O350" s="400">
        <f t="shared" si="398"/>
        <v>39.6875</v>
      </c>
    </row>
    <row r="351" spans="1:15" x14ac:dyDescent="0.25">
      <c r="A351" s="213">
        <f t="shared" si="363"/>
        <v>35.75</v>
      </c>
      <c r="B351" s="213">
        <f t="shared" si="364"/>
        <v>63.75</v>
      </c>
      <c r="D351" s="214">
        <f t="shared" si="365"/>
        <v>30.375</v>
      </c>
      <c r="E351" s="214">
        <f t="shared" si="366"/>
        <v>34.75</v>
      </c>
      <c r="F351" s="135">
        <f t="shared" si="367"/>
        <v>51.75</v>
      </c>
      <c r="H351" s="130">
        <f t="shared" si="368"/>
        <v>29.75</v>
      </c>
      <c r="I351" s="130">
        <f t="shared" si="369"/>
        <v>33.75</v>
      </c>
      <c r="K351" s="215">
        <f t="shared" si="370"/>
        <v>36.75</v>
      </c>
      <c r="L351" s="215">
        <f t="shared" si="371"/>
        <v>33.75</v>
      </c>
      <c r="N351" s="400">
        <f t="shared" ref="N351:O351" si="399">N350+0.0625</f>
        <v>29.75</v>
      </c>
      <c r="O351" s="400">
        <f t="shared" si="399"/>
        <v>39.75</v>
      </c>
    </row>
    <row r="352" spans="1:15" x14ac:dyDescent="0.25">
      <c r="A352" s="213">
        <f t="shared" si="363"/>
        <v>35.8125</v>
      </c>
      <c r="B352" s="213">
        <f t="shared" si="364"/>
        <v>63.8125</v>
      </c>
      <c r="D352" s="214">
        <f t="shared" si="365"/>
        <v>30.4375</v>
      </c>
      <c r="E352" s="214">
        <f t="shared" si="366"/>
        <v>34.8125</v>
      </c>
      <c r="F352" s="135">
        <f t="shared" si="367"/>
        <v>51.8125</v>
      </c>
      <c r="H352" s="130">
        <f t="shared" si="368"/>
        <v>29.8125</v>
      </c>
      <c r="I352" s="130">
        <f t="shared" si="369"/>
        <v>33.8125</v>
      </c>
      <c r="K352" s="215">
        <f t="shared" si="370"/>
        <v>36.8125</v>
      </c>
      <c r="L352" s="215">
        <f t="shared" si="371"/>
        <v>33.8125</v>
      </c>
      <c r="N352" s="400">
        <f t="shared" ref="N352:O352" si="400">N351+0.0625</f>
        <v>29.8125</v>
      </c>
      <c r="O352" s="400">
        <f t="shared" si="400"/>
        <v>39.8125</v>
      </c>
    </row>
    <row r="353" spans="1:15" x14ac:dyDescent="0.25">
      <c r="A353" s="213">
        <f t="shared" si="363"/>
        <v>35.875</v>
      </c>
      <c r="B353" s="213">
        <f t="shared" si="364"/>
        <v>63.875</v>
      </c>
      <c r="D353" s="214">
        <f t="shared" si="365"/>
        <v>30.5</v>
      </c>
      <c r="E353" s="214">
        <f t="shared" si="366"/>
        <v>34.875</v>
      </c>
      <c r="F353" s="135">
        <f t="shared" si="367"/>
        <v>51.875</v>
      </c>
      <c r="H353" s="130">
        <f t="shared" si="368"/>
        <v>29.875</v>
      </c>
      <c r="I353" s="130">
        <f t="shared" si="369"/>
        <v>33.875</v>
      </c>
      <c r="K353" s="215">
        <f t="shared" si="370"/>
        <v>36.875</v>
      </c>
      <c r="L353" s="215">
        <f t="shared" si="371"/>
        <v>33.875</v>
      </c>
      <c r="N353" s="400">
        <f t="shared" ref="N353:O353" si="401">N352+0.0625</f>
        <v>29.875</v>
      </c>
      <c r="O353" s="400">
        <f t="shared" si="401"/>
        <v>39.875</v>
      </c>
    </row>
    <row r="354" spans="1:15" x14ac:dyDescent="0.25">
      <c r="A354" s="213">
        <f t="shared" si="363"/>
        <v>35.9375</v>
      </c>
      <c r="B354" s="213">
        <f t="shared" si="364"/>
        <v>63.9375</v>
      </c>
      <c r="D354" s="214">
        <f t="shared" si="365"/>
        <v>30.5625</v>
      </c>
      <c r="E354" s="214">
        <f t="shared" si="366"/>
        <v>34.9375</v>
      </c>
      <c r="F354" s="135">
        <f t="shared" si="367"/>
        <v>51.9375</v>
      </c>
      <c r="H354" s="130">
        <f t="shared" si="368"/>
        <v>29.9375</v>
      </c>
      <c r="I354" s="130">
        <f t="shared" si="369"/>
        <v>33.9375</v>
      </c>
      <c r="K354" s="215">
        <f t="shared" si="370"/>
        <v>36.9375</v>
      </c>
      <c r="L354" s="215">
        <f t="shared" si="371"/>
        <v>33.9375</v>
      </c>
      <c r="N354" s="400">
        <f t="shared" ref="N354:O354" si="402">N353+0.0625</f>
        <v>29.9375</v>
      </c>
      <c r="O354" s="400">
        <f t="shared" si="402"/>
        <v>39.9375</v>
      </c>
    </row>
    <row r="355" spans="1:15" x14ac:dyDescent="0.25">
      <c r="A355" s="213">
        <f t="shared" si="363"/>
        <v>36</v>
      </c>
      <c r="B355" s="213">
        <f t="shared" si="364"/>
        <v>64</v>
      </c>
      <c r="D355" s="214">
        <f t="shared" si="365"/>
        <v>30.625</v>
      </c>
      <c r="E355" s="214">
        <f t="shared" si="366"/>
        <v>35</v>
      </c>
      <c r="F355" s="135">
        <f t="shared" si="367"/>
        <v>52</v>
      </c>
      <c r="H355" s="130">
        <f t="shared" si="368"/>
        <v>30</v>
      </c>
      <c r="I355" s="130">
        <f t="shared" si="369"/>
        <v>34</v>
      </c>
      <c r="K355" s="215">
        <f t="shared" si="370"/>
        <v>37</v>
      </c>
      <c r="L355" s="215">
        <f t="shared" si="371"/>
        <v>34</v>
      </c>
      <c r="N355" s="400">
        <f t="shared" ref="N355:O355" si="403">N354+0.0625</f>
        <v>30</v>
      </c>
      <c r="O355" s="400">
        <f t="shared" si="403"/>
        <v>40</v>
      </c>
    </row>
    <row r="356" spans="1:15" x14ac:dyDescent="0.25">
      <c r="B356" s="213">
        <f t="shared" ref="B356:B387" si="404">B355+0.0625</f>
        <v>64.0625</v>
      </c>
      <c r="D356" s="214">
        <f t="shared" si="365"/>
        <v>30.6875</v>
      </c>
      <c r="E356" s="214">
        <f t="shared" si="366"/>
        <v>35.0625</v>
      </c>
      <c r="F356" s="135">
        <f t="shared" si="367"/>
        <v>52.0625</v>
      </c>
      <c r="H356" s="130">
        <f t="shared" si="368"/>
        <v>30.0625</v>
      </c>
      <c r="I356" s="130">
        <f t="shared" si="369"/>
        <v>34.0625</v>
      </c>
      <c r="K356" s="215">
        <f t="shared" si="370"/>
        <v>37.0625</v>
      </c>
      <c r="L356" s="215">
        <f t="shared" si="371"/>
        <v>34.0625</v>
      </c>
      <c r="N356" s="400">
        <f t="shared" ref="N356:O356" si="405">N355+0.0625</f>
        <v>30.0625</v>
      </c>
      <c r="O356" s="400">
        <f t="shared" si="405"/>
        <v>40.0625</v>
      </c>
    </row>
    <row r="357" spans="1:15" x14ac:dyDescent="0.25">
      <c r="B357" s="213">
        <f t="shared" si="404"/>
        <v>64.125</v>
      </c>
      <c r="D357" s="214">
        <f t="shared" si="365"/>
        <v>30.75</v>
      </c>
      <c r="E357" s="214">
        <f t="shared" si="366"/>
        <v>35.125</v>
      </c>
      <c r="F357" s="135">
        <f t="shared" si="367"/>
        <v>52.125</v>
      </c>
      <c r="H357" s="130">
        <f t="shared" si="368"/>
        <v>30.125</v>
      </c>
      <c r="I357" s="130">
        <f t="shared" si="369"/>
        <v>34.125</v>
      </c>
      <c r="K357" s="215">
        <f t="shared" si="370"/>
        <v>37.125</v>
      </c>
      <c r="L357" s="215">
        <f t="shared" si="371"/>
        <v>34.125</v>
      </c>
      <c r="N357" s="400">
        <f t="shared" ref="N357:O357" si="406">N356+0.0625</f>
        <v>30.125</v>
      </c>
      <c r="O357" s="400">
        <f t="shared" si="406"/>
        <v>40.125</v>
      </c>
    </row>
    <row r="358" spans="1:15" x14ac:dyDescent="0.25">
      <c r="B358" s="213">
        <f t="shared" si="404"/>
        <v>64.1875</v>
      </c>
      <c r="D358" s="214">
        <f t="shared" si="365"/>
        <v>30.8125</v>
      </c>
      <c r="E358" s="214">
        <f t="shared" si="366"/>
        <v>35.1875</v>
      </c>
      <c r="F358" s="135">
        <f t="shared" si="367"/>
        <v>52.1875</v>
      </c>
      <c r="H358" s="130">
        <f t="shared" si="368"/>
        <v>30.1875</v>
      </c>
      <c r="I358" s="130">
        <f t="shared" si="369"/>
        <v>34.1875</v>
      </c>
      <c r="K358" s="215">
        <f t="shared" si="370"/>
        <v>37.1875</v>
      </c>
      <c r="L358" s="215">
        <f t="shared" si="371"/>
        <v>34.1875</v>
      </c>
      <c r="N358" s="400">
        <f t="shared" ref="N358:O358" si="407">N357+0.0625</f>
        <v>30.1875</v>
      </c>
      <c r="O358" s="400">
        <f t="shared" si="407"/>
        <v>40.1875</v>
      </c>
    </row>
    <row r="359" spans="1:15" x14ac:dyDescent="0.25">
      <c r="B359" s="213">
        <f t="shared" si="404"/>
        <v>64.25</v>
      </c>
      <c r="D359" s="214">
        <f t="shared" si="365"/>
        <v>30.875</v>
      </c>
      <c r="E359" s="214">
        <f t="shared" si="366"/>
        <v>35.25</v>
      </c>
      <c r="F359" s="135">
        <f t="shared" si="367"/>
        <v>52.25</v>
      </c>
      <c r="H359" s="130">
        <f t="shared" si="368"/>
        <v>30.25</v>
      </c>
      <c r="I359" s="130">
        <f t="shared" si="369"/>
        <v>34.25</v>
      </c>
      <c r="K359" s="215">
        <f t="shared" si="370"/>
        <v>37.25</v>
      </c>
      <c r="L359" s="215">
        <f t="shared" si="371"/>
        <v>34.25</v>
      </c>
      <c r="N359" s="400">
        <f t="shared" ref="N359:O359" si="408">N358+0.0625</f>
        <v>30.25</v>
      </c>
      <c r="O359" s="400">
        <f t="shared" si="408"/>
        <v>40.25</v>
      </c>
    </row>
    <row r="360" spans="1:15" x14ac:dyDescent="0.25">
      <c r="B360" s="213">
        <f t="shared" si="404"/>
        <v>64.3125</v>
      </c>
      <c r="D360" s="214">
        <f t="shared" si="365"/>
        <v>30.9375</v>
      </c>
      <c r="E360" s="214">
        <f t="shared" si="366"/>
        <v>35.3125</v>
      </c>
      <c r="F360" s="135">
        <f t="shared" si="367"/>
        <v>52.3125</v>
      </c>
      <c r="H360" s="130">
        <f t="shared" si="368"/>
        <v>30.3125</v>
      </c>
      <c r="I360" s="130">
        <f t="shared" si="369"/>
        <v>34.3125</v>
      </c>
      <c r="K360" s="215">
        <f t="shared" si="370"/>
        <v>37.3125</v>
      </c>
      <c r="L360" s="215">
        <f t="shared" si="371"/>
        <v>34.3125</v>
      </c>
      <c r="N360" s="400">
        <f t="shared" ref="N360:O360" si="409">N359+0.0625</f>
        <v>30.3125</v>
      </c>
      <c r="O360" s="400">
        <f t="shared" si="409"/>
        <v>40.3125</v>
      </c>
    </row>
    <row r="361" spans="1:15" x14ac:dyDescent="0.25">
      <c r="B361" s="213">
        <f t="shared" si="404"/>
        <v>64.375</v>
      </c>
      <c r="D361" s="214">
        <f t="shared" si="365"/>
        <v>31</v>
      </c>
      <c r="E361" s="214">
        <f t="shared" si="366"/>
        <v>35.375</v>
      </c>
      <c r="F361" s="135">
        <f t="shared" si="367"/>
        <v>52.375</v>
      </c>
      <c r="H361" s="130">
        <f t="shared" si="368"/>
        <v>30.375</v>
      </c>
      <c r="I361" s="130">
        <f t="shared" si="369"/>
        <v>34.375</v>
      </c>
      <c r="K361" s="215">
        <f t="shared" si="370"/>
        <v>37.375</v>
      </c>
      <c r="L361" s="215">
        <f t="shared" si="371"/>
        <v>34.375</v>
      </c>
      <c r="N361" s="400">
        <f t="shared" ref="N361:O361" si="410">N360+0.0625</f>
        <v>30.375</v>
      </c>
      <c r="O361" s="400">
        <f t="shared" si="410"/>
        <v>40.375</v>
      </c>
    </row>
    <row r="362" spans="1:15" x14ac:dyDescent="0.25">
      <c r="B362" s="213">
        <f t="shared" si="404"/>
        <v>64.4375</v>
      </c>
      <c r="D362" s="214">
        <f t="shared" si="365"/>
        <v>31.0625</v>
      </c>
      <c r="E362" s="214">
        <f t="shared" si="366"/>
        <v>35.4375</v>
      </c>
      <c r="F362" s="135">
        <f t="shared" si="367"/>
        <v>52.4375</v>
      </c>
      <c r="H362" s="130">
        <f t="shared" si="368"/>
        <v>30.4375</v>
      </c>
      <c r="I362" s="130">
        <f t="shared" si="369"/>
        <v>34.4375</v>
      </c>
      <c r="K362" s="215">
        <f t="shared" si="370"/>
        <v>37.4375</v>
      </c>
      <c r="L362" s="215">
        <f t="shared" si="371"/>
        <v>34.4375</v>
      </c>
      <c r="N362" s="400">
        <f t="shared" ref="N362:O362" si="411">N361+0.0625</f>
        <v>30.4375</v>
      </c>
      <c r="O362" s="400">
        <f t="shared" si="411"/>
        <v>40.4375</v>
      </c>
    </row>
    <row r="363" spans="1:15" x14ac:dyDescent="0.25">
      <c r="B363" s="213">
        <f t="shared" si="404"/>
        <v>64.5</v>
      </c>
      <c r="D363" s="214">
        <f t="shared" si="365"/>
        <v>31.125</v>
      </c>
      <c r="E363" s="214">
        <f t="shared" si="366"/>
        <v>35.5</v>
      </c>
      <c r="F363" s="135">
        <f t="shared" si="367"/>
        <v>52.5</v>
      </c>
      <c r="H363" s="130">
        <f t="shared" si="368"/>
        <v>30.5</v>
      </c>
      <c r="I363" s="130">
        <f t="shared" si="369"/>
        <v>34.5</v>
      </c>
      <c r="K363" s="215">
        <f t="shared" si="370"/>
        <v>37.5</v>
      </c>
      <c r="L363" s="215">
        <f t="shared" si="371"/>
        <v>34.5</v>
      </c>
      <c r="N363" s="400">
        <f t="shared" ref="N363:O363" si="412">N362+0.0625</f>
        <v>30.5</v>
      </c>
      <c r="O363" s="400">
        <f t="shared" si="412"/>
        <v>40.5</v>
      </c>
    </row>
    <row r="364" spans="1:15" x14ac:dyDescent="0.25">
      <c r="B364" s="213">
        <f t="shared" si="404"/>
        <v>64.5625</v>
      </c>
      <c r="D364" s="214">
        <f t="shared" si="365"/>
        <v>31.1875</v>
      </c>
      <c r="E364" s="214">
        <f t="shared" si="366"/>
        <v>35.5625</v>
      </c>
      <c r="F364" s="135">
        <f t="shared" si="367"/>
        <v>52.5625</v>
      </c>
      <c r="H364" s="130">
        <f t="shared" si="368"/>
        <v>30.5625</v>
      </c>
      <c r="I364" s="130">
        <f t="shared" si="369"/>
        <v>34.5625</v>
      </c>
      <c r="K364" s="215">
        <f t="shared" si="370"/>
        <v>37.5625</v>
      </c>
      <c r="L364" s="215">
        <f t="shared" si="371"/>
        <v>34.5625</v>
      </c>
      <c r="N364" s="400">
        <f t="shared" ref="N364:O364" si="413">N363+0.0625</f>
        <v>30.5625</v>
      </c>
      <c r="O364" s="400">
        <f t="shared" si="413"/>
        <v>40.5625</v>
      </c>
    </row>
    <row r="365" spans="1:15" x14ac:dyDescent="0.25">
      <c r="B365" s="213">
        <f t="shared" si="404"/>
        <v>64.625</v>
      </c>
      <c r="D365" s="214">
        <f t="shared" si="365"/>
        <v>31.25</v>
      </c>
      <c r="E365" s="214">
        <f t="shared" si="366"/>
        <v>35.625</v>
      </c>
      <c r="F365" s="135">
        <f t="shared" si="367"/>
        <v>52.625</v>
      </c>
      <c r="H365" s="130">
        <f t="shared" si="368"/>
        <v>30.625</v>
      </c>
      <c r="I365" s="130">
        <f t="shared" si="369"/>
        <v>34.625</v>
      </c>
      <c r="K365" s="215">
        <f t="shared" si="370"/>
        <v>37.625</v>
      </c>
      <c r="L365" s="215">
        <f t="shared" si="371"/>
        <v>34.625</v>
      </c>
      <c r="N365" s="400">
        <f t="shared" ref="N365:O365" si="414">N364+0.0625</f>
        <v>30.625</v>
      </c>
      <c r="O365" s="400">
        <f t="shared" si="414"/>
        <v>40.625</v>
      </c>
    </row>
    <row r="366" spans="1:15" x14ac:dyDescent="0.25">
      <c r="B366" s="213">
        <f t="shared" si="404"/>
        <v>64.6875</v>
      </c>
      <c r="D366" s="214">
        <f t="shared" si="365"/>
        <v>31.3125</v>
      </c>
      <c r="E366" s="214">
        <f t="shared" si="366"/>
        <v>35.6875</v>
      </c>
      <c r="F366" s="135">
        <f t="shared" si="367"/>
        <v>52.6875</v>
      </c>
      <c r="H366" s="130">
        <f t="shared" si="368"/>
        <v>30.6875</v>
      </c>
      <c r="I366" s="130">
        <f t="shared" si="369"/>
        <v>34.6875</v>
      </c>
      <c r="K366" s="215">
        <f t="shared" si="370"/>
        <v>37.6875</v>
      </c>
      <c r="L366" s="215">
        <f t="shared" si="371"/>
        <v>34.6875</v>
      </c>
      <c r="N366" s="400">
        <f t="shared" ref="N366:O366" si="415">N365+0.0625</f>
        <v>30.6875</v>
      </c>
      <c r="O366" s="400">
        <f t="shared" si="415"/>
        <v>40.6875</v>
      </c>
    </row>
    <row r="367" spans="1:15" x14ac:dyDescent="0.25">
      <c r="B367" s="213">
        <f t="shared" si="404"/>
        <v>64.75</v>
      </c>
      <c r="D367" s="214">
        <f t="shared" si="365"/>
        <v>31.375</v>
      </c>
      <c r="E367" s="214">
        <f t="shared" si="366"/>
        <v>35.75</v>
      </c>
      <c r="F367" s="135">
        <f t="shared" si="367"/>
        <v>52.75</v>
      </c>
      <c r="H367" s="130">
        <f t="shared" si="368"/>
        <v>30.75</v>
      </c>
      <c r="I367" s="130">
        <f t="shared" si="369"/>
        <v>34.75</v>
      </c>
      <c r="K367" s="215">
        <f t="shared" si="370"/>
        <v>37.75</v>
      </c>
      <c r="L367" s="215">
        <f t="shared" si="371"/>
        <v>34.75</v>
      </c>
      <c r="N367" s="400">
        <f t="shared" ref="N367:O367" si="416">N366+0.0625</f>
        <v>30.75</v>
      </c>
      <c r="O367" s="400">
        <f t="shared" si="416"/>
        <v>40.75</v>
      </c>
    </row>
    <row r="368" spans="1:15" x14ac:dyDescent="0.25">
      <c r="B368" s="213">
        <f t="shared" si="404"/>
        <v>64.8125</v>
      </c>
      <c r="D368" s="214">
        <f t="shared" si="365"/>
        <v>31.4375</v>
      </c>
      <c r="E368" s="214">
        <f t="shared" si="366"/>
        <v>35.8125</v>
      </c>
      <c r="F368" s="135">
        <f t="shared" si="367"/>
        <v>52.8125</v>
      </c>
      <c r="H368" s="130">
        <f t="shared" si="368"/>
        <v>30.8125</v>
      </c>
      <c r="I368" s="130">
        <f t="shared" si="369"/>
        <v>34.8125</v>
      </c>
      <c r="K368" s="215">
        <f t="shared" si="370"/>
        <v>37.8125</v>
      </c>
      <c r="L368" s="215">
        <f t="shared" si="371"/>
        <v>34.8125</v>
      </c>
      <c r="N368" s="400">
        <f t="shared" ref="N368:O368" si="417">N367+0.0625</f>
        <v>30.8125</v>
      </c>
      <c r="O368" s="400">
        <f t="shared" si="417"/>
        <v>40.8125</v>
      </c>
    </row>
    <row r="369" spans="2:15" x14ac:dyDescent="0.25">
      <c r="B369" s="213">
        <f t="shared" si="404"/>
        <v>64.875</v>
      </c>
      <c r="D369" s="214">
        <f t="shared" si="365"/>
        <v>31.5</v>
      </c>
      <c r="E369" s="214">
        <f t="shared" si="366"/>
        <v>35.875</v>
      </c>
      <c r="F369" s="135">
        <f t="shared" si="367"/>
        <v>52.875</v>
      </c>
      <c r="H369" s="130">
        <f t="shared" si="368"/>
        <v>30.875</v>
      </c>
      <c r="I369" s="130">
        <f t="shared" si="369"/>
        <v>34.875</v>
      </c>
      <c r="K369" s="215">
        <f t="shared" si="370"/>
        <v>37.875</v>
      </c>
      <c r="L369" s="215">
        <f t="shared" si="371"/>
        <v>34.875</v>
      </c>
      <c r="N369" s="400">
        <f t="shared" ref="N369:O369" si="418">N368+0.0625</f>
        <v>30.875</v>
      </c>
      <c r="O369" s="400">
        <f t="shared" si="418"/>
        <v>40.875</v>
      </c>
    </row>
    <row r="370" spans="2:15" x14ac:dyDescent="0.25">
      <c r="B370" s="213">
        <f t="shared" si="404"/>
        <v>64.9375</v>
      </c>
      <c r="D370" s="214">
        <f t="shared" si="365"/>
        <v>31.5625</v>
      </c>
      <c r="E370" s="214">
        <f t="shared" si="366"/>
        <v>35.9375</v>
      </c>
      <c r="F370" s="135">
        <f t="shared" si="367"/>
        <v>52.9375</v>
      </c>
      <c r="H370" s="130">
        <f t="shared" si="368"/>
        <v>30.9375</v>
      </c>
      <c r="I370" s="130">
        <f t="shared" si="369"/>
        <v>34.9375</v>
      </c>
      <c r="K370" s="215">
        <f t="shared" si="370"/>
        <v>37.9375</v>
      </c>
      <c r="L370" s="215">
        <f t="shared" si="371"/>
        <v>34.9375</v>
      </c>
      <c r="N370" s="400">
        <f t="shared" ref="N370:O370" si="419">N369+0.0625</f>
        <v>30.9375</v>
      </c>
      <c r="O370" s="400">
        <f t="shared" si="419"/>
        <v>40.9375</v>
      </c>
    </row>
    <row r="371" spans="2:15" x14ac:dyDescent="0.25">
      <c r="B371" s="213">
        <f t="shared" si="404"/>
        <v>65</v>
      </c>
      <c r="D371" s="214">
        <f t="shared" si="365"/>
        <v>31.625</v>
      </c>
      <c r="E371" s="214">
        <f t="shared" si="366"/>
        <v>36</v>
      </c>
      <c r="F371" s="135">
        <f t="shared" si="367"/>
        <v>53</v>
      </c>
      <c r="H371" s="130">
        <f t="shared" si="368"/>
        <v>31</v>
      </c>
      <c r="I371" s="130">
        <f t="shared" si="369"/>
        <v>35</v>
      </c>
      <c r="K371" s="215">
        <f t="shared" si="370"/>
        <v>38</v>
      </c>
      <c r="L371" s="215">
        <f t="shared" si="371"/>
        <v>35</v>
      </c>
      <c r="N371" s="400">
        <f t="shared" ref="N371:O371" si="420">N370+0.0625</f>
        <v>31</v>
      </c>
      <c r="O371" s="400">
        <f t="shared" si="420"/>
        <v>41</v>
      </c>
    </row>
    <row r="372" spans="2:15" x14ac:dyDescent="0.25">
      <c r="B372" s="213">
        <f t="shared" si="404"/>
        <v>65.0625</v>
      </c>
      <c r="D372" s="214">
        <f t="shared" si="365"/>
        <v>31.6875</v>
      </c>
      <c r="E372" s="214">
        <f t="shared" si="366"/>
        <v>36.0625</v>
      </c>
      <c r="F372" s="135">
        <f t="shared" si="367"/>
        <v>53.0625</v>
      </c>
      <c r="H372" s="130">
        <f t="shared" si="368"/>
        <v>31.0625</v>
      </c>
      <c r="I372" s="130">
        <f t="shared" si="369"/>
        <v>35.0625</v>
      </c>
      <c r="K372" s="215">
        <f t="shared" si="370"/>
        <v>38.0625</v>
      </c>
      <c r="L372" s="215">
        <f t="shared" si="371"/>
        <v>35.0625</v>
      </c>
      <c r="N372" s="400">
        <f t="shared" ref="N372:O372" si="421">N371+0.0625</f>
        <v>31.0625</v>
      </c>
      <c r="O372" s="400">
        <f t="shared" si="421"/>
        <v>41.0625</v>
      </c>
    </row>
    <row r="373" spans="2:15" x14ac:dyDescent="0.25">
      <c r="B373" s="213">
        <f t="shared" si="404"/>
        <v>65.125</v>
      </c>
      <c r="D373" s="214">
        <f t="shared" si="365"/>
        <v>31.75</v>
      </c>
      <c r="E373" s="214">
        <f t="shared" si="366"/>
        <v>36.125</v>
      </c>
      <c r="F373" s="135">
        <f t="shared" si="367"/>
        <v>53.125</v>
      </c>
      <c r="H373" s="130">
        <f t="shared" si="368"/>
        <v>31.125</v>
      </c>
      <c r="I373" s="130">
        <f t="shared" si="369"/>
        <v>35.125</v>
      </c>
      <c r="K373" s="215">
        <f t="shared" si="370"/>
        <v>38.125</v>
      </c>
      <c r="L373" s="215">
        <f t="shared" si="371"/>
        <v>35.125</v>
      </c>
      <c r="N373" s="400">
        <f t="shared" ref="N373:O373" si="422">N372+0.0625</f>
        <v>31.125</v>
      </c>
      <c r="O373" s="400">
        <f t="shared" si="422"/>
        <v>41.125</v>
      </c>
    </row>
    <row r="374" spans="2:15" x14ac:dyDescent="0.25">
      <c r="B374" s="213">
        <f t="shared" si="404"/>
        <v>65.1875</v>
      </c>
      <c r="D374" s="214">
        <f t="shared" si="365"/>
        <v>31.8125</v>
      </c>
      <c r="E374" s="214">
        <f t="shared" si="366"/>
        <v>36.1875</v>
      </c>
      <c r="F374" s="135">
        <f t="shared" si="367"/>
        <v>53.1875</v>
      </c>
      <c r="H374" s="130">
        <f t="shared" si="368"/>
        <v>31.1875</v>
      </c>
      <c r="I374" s="130">
        <f t="shared" si="369"/>
        <v>35.1875</v>
      </c>
      <c r="K374" s="215">
        <f t="shared" si="370"/>
        <v>38.1875</v>
      </c>
      <c r="L374" s="215">
        <f t="shared" si="371"/>
        <v>35.1875</v>
      </c>
      <c r="N374" s="400">
        <f t="shared" ref="N374:O374" si="423">N373+0.0625</f>
        <v>31.1875</v>
      </c>
      <c r="O374" s="400">
        <f t="shared" si="423"/>
        <v>41.1875</v>
      </c>
    </row>
    <row r="375" spans="2:15" x14ac:dyDescent="0.25">
      <c r="B375" s="213">
        <f t="shared" si="404"/>
        <v>65.25</v>
      </c>
      <c r="D375" s="214">
        <f t="shared" si="365"/>
        <v>31.875</v>
      </c>
      <c r="E375" s="214">
        <f t="shared" si="366"/>
        <v>36.25</v>
      </c>
      <c r="F375" s="135">
        <f t="shared" si="367"/>
        <v>53.25</v>
      </c>
      <c r="H375" s="130">
        <f t="shared" si="368"/>
        <v>31.25</v>
      </c>
      <c r="I375" s="130">
        <f t="shared" si="369"/>
        <v>35.25</v>
      </c>
      <c r="K375" s="215">
        <f t="shared" si="370"/>
        <v>38.25</v>
      </c>
      <c r="L375" s="215">
        <f t="shared" si="371"/>
        <v>35.25</v>
      </c>
      <c r="N375" s="400">
        <f t="shared" ref="N375:O375" si="424">N374+0.0625</f>
        <v>31.25</v>
      </c>
      <c r="O375" s="400">
        <f t="shared" si="424"/>
        <v>41.25</v>
      </c>
    </row>
    <row r="376" spans="2:15" x14ac:dyDescent="0.25">
      <c r="B376" s="213">
        <f t="shared" si="404"/>
        <v>65.3125</v>
      </c>
      <c r="D376" s="214">
        <f t="shared" si="365"/>
        <v>31.9375</v>
      </c>
      <c r="E376" s="214">
        <f t="shared" si="366"/>
        <v>36.3125</v>
      </c>
      <c r="F376" s="135">
        <f t="shared" si="367"/>
        <v>53.3125</v>
      </c>
      <c r="H376" s="130">
        <f t="shared" si="368"/>
        <v>31.3125</v>
      </c>
      <c r="I376" s="130">
        <f t="shared" si="369"/>
        <v>35.3125</v>
      </c>
      <c r="K376" s="215">
        <f t="shared" si="370"/>
        <v>38.3125</v>
      </c>
      <c r="L376" s="215">
        <f t="shared" si="371"/>
        <v>35.3125</v>
      </c>
      <c r="N376" s="400">
        <f t="shared" ref="N376:O376" si="425">N375+0.0625</f>
        <v>31.3125</v>
      </c>
      <c r="O376" s="400">
        <f t="shared" si="425"/>
        <v>41.3125</v>
      </c>
    </row>
    <row r="377" spans="2:15" x14ac:dyDescent="0.25">
      <c r="B377" s="213">
        <f t="shared" si="404"/>
        <v>65.375</v>
      </c>
      <c r="D377" s="214">
        <f t="shared" si="365"/>
        <v>32</v>
      </c>
      <c r="E377" s="214">
        <f t="shared" si="366"/>
        <v>36.375</v>
      </c>
      <c r="F377" s="135">
        <f t="shared" si="367"/>
        <v>53.375</v>
      </c>
      <c r="H377" s="130">
        <f t="shared" si="368"/>
        <v>31.375</v>
      </c>
      <c r="I377" s="130">
        <f t="shared" si="369"/>
        <v>35.375</v>
      </c>
      <c r="K377" s="215">
        <f t="shared" si="370"/>
        <v>38.375</v>
      </c>
      <c r="L377" s="215">
        <f t="shared" si="371"/>
        <v>35.375</v>
      </c>
      <c r="N377" s="400">
        <f t="shared" ref="N377:O377" si="426">N376+0.0625</f>
        <v>31.375</v>
      </c>
      <c r="O377" s="400">
        <f t="shared" si="426"/>
        <v>41.375</v>
      </c>
    </row>
    <row r="378" spans="2:15" x14ac:dyDescent="0.25">
      <c r="B378" s="213">
        <f t="shared" si="404"/>
        <v>65.4375</v>
      </c>
      <c r="D378" s="214">
        <f t="shared" si="365"/>
        <v>32.0625</v>
      </c>
      <c r="E378" s="214">
        <f t="shared" si="366"/>
        <v>36.4375</v>
      </c>
      <c r="F378" s="135">
        <f t="shared" si="367"/>
        <v>53.4375</v>
      </c>
      <c r="H378" s="130">
        <f t="shared" si="368"/>
        <v>31.4375</v>
      </c>
      <c r="I378" s="130">
        <f t="shared" si="369"/>
        <v>35.4375</v>
      </c>
      <c r="K378" s="215">
        <f t="shared" si="370"/>
        <v>38.4375</v>
      </c>
      <c r="L378" s="215">
        <f t="shared" si="371"/>
        <v>35.4375</v>
      </c>
      <c r="N378" s="400">
        <f t="shared" ref="N378:O378" si="427">N377+0.0625</f>
        <v>31.4375</v>
      </c>
      <c r="O378" s="400">
        <f t="shared" si="427"/>
        <v>41.4375</v>
      </c>
    </row>
    <row r="379" spans="2:15" x14ac:dyDescent="0.25">
      <c r="B379" s="213">
        <f t="shared" si="404"/>
        <v>65.5</v>
      </c>
      <c r="D379" s="214">
        <f t="shared" si="365"/>
        <v>32.125</v>
      </c>
      <c r="E379" s="214">
        <f t="shared" si="366"/>
        <v>36.5</v>
      </c>
      <c r="F379" s="135">
        <f t="shared" si="367"/>
        <v>53.5</v>
      </c>
      <c r="H379" s="130">
        <f t="shared" si="368"/>
        <v>31.5</v>
      </c>
      <c r="I379" s="130">
        <f t="shared" si="369"/>
        <v>35.5</v>
      </c>
      <c r="K379" s="215">
        <f t="shared" si="370"/>
        <v>38.5</v>
      </c>
      <c r="L379" s="215">
        <f t="shared" si="371"/>
        <v>35.5</v>
      </c>
      <c r="N379" s="400">
        <f t="shared" ref="N379:O379" si="428">N378+0.0625</f>
        <v>31.5</v>
      </c>
      <c r="O379" s="400">
        <f t="shared" si="428"/>
        <v>41.5</v>
      </c>
    </row>
    <row r="380" spans="2:15" x14ac:dyDescent="0.25">
      <c r="B380" s="213">
        <f t="shared" si="404"/>
        <v>65.5625</v>
      </c>
      <c r="D380" s="214">
        <f t="shared" si="365"/>
        <v>32.1875</v>
      </c>
      <c r="E380" s="214">
        <f t="shared" si="366"/>
        <v>36.5625</v>
      </c>
      <c r="F380" s="135">
        <f t="shared" si="367"/>
        <v>53.5625</v>
      </c>
      <c r="H380" s="130">
        <f t="shared" si="368"/>
        <v>31.5625</v>
      </c>
      <c r="I380" s="130">
        <f t="shared" si="369"/>
        <v>35.5625</v>
      </c>
      <c r="K380" s="215">
        <f t="shared" si="370"/>
        <v>38.5625</v>
      </c>
      <c r="L380" s="215">
        <f t="shared" si="371"/>
        <v>35.5625</v>
      </c>
      <c r="N380" s="400">
        <f t="shared" ref="N380:O380" si="429">N379+0.0625</f>
        <v>31.5625</v>
      </c>
      <c r="O380" s="400">
        <f t="shared" si="429"/>
        <v>41.5625</v>
      </c>
    </row>
    <row r="381" spans="2:15" x14ac:dyDescent="0.25">
      <c r="B381" s="213">
        <f t="shared" si="404"/>
        <v>65.625</v>
      </c>
      <c r="D381" s="214">
        <f t="shared" si="365"/>
        <v>32.25</v>
      </c>
      <c r="E381" s="214">
        <f t="shared" si="366"/>
        <v>36.625</v>
      </c>
      <c r="F381" s="135">
        <f t="shared" si="367"/>
        <v>53.625</v>
      </c>
      <c r="H381" s="130">
        <f t="shared" si="368"/>
        <v>31.625</v>
      </c>
      <c r="I381" s="130">
        <f t="shared" si="369"/>
        <v>35.625</v>
      </c>
      <c r="K381" s="215">
        <f t="shared" si="370"/>
        <v>38.625</v>
      </c>
      <c r="L381" s="215">
        <f t="shared" si="371"/>
        <v>35.625</v>
      </c>
      <c r="N381" s="400">
        <f t="shared" ref="N381:O381" si="430">N380+0.0625</f>
        <v>31.625</v>
      </c>
      <c r="O381" s="400">
        <f t="shared" si="430"/>
        <v>41.625</v>
      </c>
    </row>
    <row r="382" spans="2:15" x14ac:dyDescent="0.25">
      <c r="B382" s="213">
        <f t="shared" si="404"/>
        <v>65.6875</v>
      </c>
      <c r="D382" s="214">
        <f t="shared" si="365"/>
        <v>32.3125</v>
      </c>
      <c r="E382" s="214">
        <f t="shared" si="366"/>
        <v>36.6875</v>
      </c>
      <c r="F382" s="135">
        <f t="shared" si="367"/>
        <v>53.6875</v>
      </c>
      <c r="H382" s="130">
        <f t="shared" si="368"/>
        <v>31.6875</v>
      </c>
      <c r="I382" s="130">
        <f t="shared" si="369"/>
        <v>35.6875</v>
      </c>
      <c r="K382" s="215">
        <f t="shared" si="370"/>
        <v>38.6875</v>
      </c>
      <c r="L382" s="215">
        <f t="shared" si="371"/>
        <v>35.6875</v>
      </c>
      <c r="N382" s="400">
        <f t="shared" ref="N382:O382" si="431">N381+0.0625</f>
        <v>31.6875</v>
      </c>
      <c r="O382" s="400">
        <f t="shared" si="431"/>
        <v>41.6875</v>
      </c>
    </row>
    <row r="383" spans="2:15" x14ac:dyDescent="0.25">
      <c r="B383" s="213">
        <f t="shared" si="404"/>
        <v>65.75</v>
      </c>
      <c r="D383" s="214">
        <f t="shared" si="365"/>
        <v>32.375</v>
      </c>
      <c r="E383" s="214">
        <f t="shared" si="366"/>
        <v>36.75</v>
      </c>
      <c r="F383" s="135">
        <f t="shared" si="367"/>
        <v>53.75</v>
      </c>
      <c r="H383" s="130">
        <f t="shared" si="368"/>
        <v>31.75</v>
      </c>
      <c r="I383" s="130">
        <f t="shared" si="369"/>
        <v>35.75</v>
      </c>
      <c r="K383" s="215">
        <f t="shared" si="370"/>
        <v>38.75</v>
      </c>
      <c r="L383" s="215">
        <f t="shared" si="371"/>
        <v>35.75</v>
      </c>
      <c r="N383" s="400">
        <f t="shared" ref="N383:O383" si="432">N382+0.0625</f>
        <v>31.75</v>
      </c>
      <c r="O383" s="400">
        <f t="shared" si="432"/>
        <v>41.75</v>
      </c>
    </row>
    <row r="384" spans="2:15" x14ac:dyDescent="0.25">
      <c r="B384" s="213">
        <f t="shared" si="404"/>
        <v>65.8125</v>
      </c>
      <c r="D384" s="214">
        <f t="shared" si="365"/>
        <v>32.4375</v>
      </c>
      <c r="E384" s="214">
        <f t="shared" si="366"/>
        <v>36.8125</v>
      </c>
      <c r="F384" s="135">
        <f t="shared" si="367"/>
        <v>53.8125</v>
      </c>
      <c r="H384" s="130">
        <f t="shared" si="368"/>
        <v>31.8125</v>
      </c>
      <c r="I384" s="130">
        <f t="shared" si="369"/>
        <v>35.8125</v>
      </c>
      <c r="K384" s="215">
        <f t="shared" si="370"/>
        <v>38.8125</v>
      </c>
      <c r="L384" s="215">
        <f t="shared" si="371"/>
        <v>35.8125</v>
      </c>
      <c r="N384" s="400">
        <f t="shared" ref="N384:O384" si="433">N383+0.0625</f>
        <v>31.8125</v>
      </c>
      <c r="O384" s="400">
        <f t="shared" si="433"/>
        <v>41.8125</v>
      </c>
    </row>
    <row r="385" spans="2:15" x14ac:dyDescent="0.25">
      <c r="B385" s="213">
        <f t="shared" si="404"/>
        <v>65.875</v>
      </c>
      <c r="D385" s="214">
        <f t="shared" si="365"/>
        <v>32.5</v>
      </c>
      <c r="E385" s="214">
        <f t="shared" si="366"/>
        <v>36.875</v>
      </c>
      <c r="F385" s="135">
        <f t="shared" si="367"/>
        <v>53.875</v>
      </c>
      <c r="H385" s="130">
        <f t="shared" si="368"/>
        <v>31.875</v>
      </c>
      <c r="I385" s="130">
        <f t="shared" si="369"/>
        <v>35.875</v>
      </c>
      <c r="K385" s="215">
        <f t="shared" si="370"/>
        <v>38.875</v>
      </c>
      <c r="L385" s="215">
        <f t="shared" si="371"/>
        <v>35.875</v>
      </c>
      <c r="N385" s="400">
        <f t="shared" ref="N385:O385" si="434">N384+0.0625</f>
        <v>31.875</v>
      </c>
      <c r="O385" s="400">
        <f t="shared" si="434"/>
        <v>41.875</v>
      </c>
    </row>
    <row r="386" spans="2:15" x14ac:dyDescent="0.25">
      <c r="B386" s="213">
        <f t="shared" si="404"/>
        <v>65.9375</v>
      </c>
      <c r="D386" s="214">
        <f t="shared" si="365"/>
        <v>32.5625</v>
      </c>
      <c r="E386" s="214">
        <f t="shared" si="366"/>
        <v>36.9375</v>
      </c>
      <c r="F386" s="135">
        <f t="shared" si="367"/>
        <v>53.9375</v>
      </c>
      <c r="H386" s="130">
        <f t="shared" si="368"/>
        <v>31.9375</v>
      </c>
      <c r="I386" s="130">
        <f t="shared" si="369"/>
        <v>35.9375</v>
      </c>
      <c r="K386" s="215">
        <f t="shared" si="370"/>
        <v>38.9375</v>
      </c>
      <c r="L386" s="215">
        <f t="shared" si="371"/>
        <v>35.9375</v>
      </c>
      <c r="N386" s="400">
        <f t="shared" ref="N386:O386" si="435">N385+0.0625</f>
        <v>31.9375</v>
      </c>
      <c r="O386" s="400">
        <f t="shared" si="435"/>
        <v>41.9375</v>
      </c>
    </row>
    <row r="387" spans="2:15" x14ac:dyDescent="0.25">
      <c r="B387" s="213">
        <f t="shared" si="404"/>
        <v>66</v>
      </c>
      <c r="D387" s="214">
        <f t="shared" si="365"/>
        <v>32.625</v>
      </c>
      <c r="E387" s="214">
        <f t="shared" si="366"/>
        <v>37</v>
      </c>
      <c r="F387" s="135">
        <f t="shared" si="367"/>
        <v>54</v>
      </c>
      <c r="H387" s="130">
        <f t="shared" si="368"/>
        <v>32</v>
      </c>
      <c r="I387" s="130">
        <f t="shared" si="369"/>
        <v>36</v>
      </c>
      <c r="K387" s="215">
        <f t="shared" si="370"/>
        <v>39</v>
      </c>
      <c r="L387" s="215">
        <f t="shared" si="371"/>
        <v>36</v>
      </c>
      <c r="N387" s="400">
        <f t="shared" ref="N387:O387" si="436">N386+0.0625</f>
        <v>32</v>
      </c>
      <c r="O387" s="400">
        <f t="shared" si="436"/>
        <v>42</v>
      </c>
    </row>
    <row r="388" spans="2:15" x14ac:dyDescent="0.25">
      <c r="B388" s="213">
        <f t="shared" ref="B388:B419" si="437">B387+0.0625</f>
        <v>66.0625</v>
      </c>
      <c r="D388" s="214">
        <f t="shared" ref="D388:D451" si="438">D387+0.0625</f>
        <v>32.6875</v>
      </c>
      <c r="E388" s="214">
        <f t="shared" ref="E388:E451" si="439">E387+0.0625</f>
        <v>37.0625</v>
      </c>
      <c r="F388" s="135">
        <f t="shared" ref="F388:F451" si="440">F387+0.0625</f>
        <v>54.0625</v>
      </c>
      <c r="H388" s="130">
        <f t="shared" ref="H388:H451" si="441">H387+0.0625</f>
        <v>32.0625</v>
      </c>
      <c r="I388" s="130">
        <f t="shared" ref="I388:I451" si="442">I387+0.0625</f>
        <v>36.0625</v>
      </c>
      <c r="K388" s="215">
        <f t="shared" ref="K388:K451" si="443">K387+0.0625</f>
        <v>39.0625</v>
      </c>
      <c r="L388" s="215">
        <f t="shared" ref="L388:L451" si="444">L387+0.0625</f>
        <v>36.0625</v>
      </c>
      <c r="N388" s="400">
        <f t="shared" ref="N388:O388" si="445">N387+0.0625</f>
        <v>32.0625</v>
      </c>
      <c r="O388" s="400">
        <f t="shared" si="445"/>
        <v>42.0625</v>
      </c>
    </row>
    <row r="389" spans="2:15" x14ac:dyDescent="0.25">
      <c r="B389" s="213">
        <f t="shared" si="437"/>
        <v>66.125</v>
      </c>
      <c r="D389" s="214">
        <f t="shared" si="438"/>
        <v>32.75</v>
      </c>
      <c r="E389" s="214">
        <f t="shared" si="439"/>
        <v>37.125</v>
      </c>
      <c r="F389" s="135">
        <f t="shared" si="440"/>
        <v>54.125</v>
      </c>
      <c r="H389" s="130">
        <f t="shared" si="441"/>
        <v>32.125</v>
      </c>
      <c r="I389" s="130">
        <f t="shared" si="442"/>
        <v>36.125</v>
      </c>
      <c r="K389" s="215">
        <f t="shared" si="443"/>
        <v>39.125</v>
      </c>
      <c r="L389" s="215">
        <f t="shared" si="444"/>
        <v>36.125</v>
      </c>
      <c r="N389" s="400">
        <f t="shared" ref="N389:O389" si="446">N388+0.0625</f>
        <v>32.125</v>
      </c>
      <c r="O389" s="400">
        <f t="shared" si="446"/>
        <v>42.125</v>
      </c>
    </row>
    <row r="390" spans="2:15" x14ac:dyDescent="0.25">
      <c r="B390" s="213">
        <f t="shared" si="437"/>
        <v>66.1875</v>
      </c>
      <c r="D390" s="214">
        <f t="shared" si="438"/>
        <v>32.8125</v>
      </c>
      <c r="E390" s="214">
        <f t="shared" si="439"/>
        <v>37.1875</v>
      </c>
      <c r="F390" s="135">
        <f t="shared" si="440"/>
        <v>54.1875</v>
      </c>
      <c r="H390" s="130">
        <f t="shared" si="441"/>
        <v>32.1875</v>
      </c>
      <c r="I390" s="130">
        <f t="shared" si="442"/>
        <v>36.1875</v>
      </c>
      <c r="K390" s="215">
        <f t="shared" si="443"/>
        <v>39.1875</v>
      </c>
      <c r="L390" s="215">
        <f t="shared" si="444"/>
        <v>36.1875</v>
      </c>
      <c r="N390" s="400">
        <f t="shared" ref="N390:O390" si="447">N389+0.0625</f>
        <v>32.1875</v>
      </c>
      <c r="O390" s="400">
        <f t="shared" si="447"/>
        <v>42.1875</v>
      </c>
    </row>
    <row r="391" spans="2:15" x14ac:dyDescent="0.25">
      <c r="B391" s="213">
        <f t="shared" si="437"/>
        <v>66.25</v>
      </c>
      <c r="D391" s="214">
        <f t="shared" si="438"/>
        <v>32.875</v>
      </c>
      <c r="E391" s="214">
        <f t="shared" si="439"/>
        <v>37.25</v>
      </c>
      <c r="F391" s="135">
        <f t="shared" si="440"/>
        <v>54.25</v>
      </c>
      <c r="H391" s="130">
        <f t="shared" si="441"/>
        <v>32.25</v>
      </c>
      <c r="I391" s="130">
        <f t="shared" si="442"/>
        <v>36.25</v>
      </c>
      <c r="K391" s="215">
        <f t="shared" si="443"/>
        <v>39.25</v>
      </c>
      <c r="L391" s="215">
        <f t="shared" si="444"/>
        <v>36.25</v>
      </c>
      <c r="N391" s="400">
        <f t="shared" ref="N391:O391" si="448">N390+0.0625</f>
        <v>32.25</v>
      </c>
      <c r="O391" s="400">
        <f t="shared" si="448"/>
        <v>42.25</v>
      </c>
    </row>
    <row r="392" spans="2:15" x14ac:dyDescent="0.25">
      <c r="B392" s="213">
        <f t="shared" si="437"/>
        <v>66.3125</v>
      </c>
      <c r="D392" s="214">
        <f t="shared" si="438"/>
        <v>32.9375</v>
      </c>
      <c r="E392" s="214">
        <f t="shared" si="439"/>
        <v>37.3125</v>
      </c>
      <c r="F392" s="135">
        <f t="shared" si="440"/>
        <v>54.3125</v>
      </c>
      <c r="H392" s="130">
        <f t="shared" si="441"/>
        <v>32.3125</v>
      </c>
      <c r="I392" s="130">
        <f t="shared" si="442"/>
        <v>36.3125</v>
      </c>
      <c r="K392" s="215">
        <f t="shared" si="443"/>
        <v>39.3125</v>
      </c>
      <c r="L392" s="215">
        <f t="shared" si="444"/>
        <v>36.3125</v>
      </c>
      <c r="N392" s="400">
        <f t="shared" ref="N392:O392" si="449">N391+0.0625</f>
        <v>32.3125</v>
      </c>
      <c r="O392" s="400">
        <f t="shared" si="449"/>
        <v>42.3125</v>
      </c>
    </row>
    <row r="393" spans="2:15" x14ac:dyDescent="0.25">
      <c r="B393" s="213">
        <f t="shared" si="437"/>
        <v>66.375</v>
      </c>
      <c r="D393" s="214">
        <f t="shared" si="438"/>
        <v>33</v>
      </c>
      <c r="E393" s="214">
        <f t="shared" si="439"/>
        <v>37.375</v>
      </c>
      <c r="F393" s="135">
        <f t="shared" si="440"/>
        <v>54.375</v>
      </c>
      <c r="H393" s="130">
        <f t="shared" si="441"/>
        <v>32.375</v>
      </c>
      <c r="I393" s="130">
        <f t="shared" si="442"/>
        <v>36.375</v>
      </c>
      <c r="K393" s="215">
        <f t="shared" si="443"/>
        <v>39.375</v>
      </c>
      <c r="L393" s="215">
        <f t="shared" si="444"/>
        <v>36.375</v>
      </c>
      <c r="N393" s="400">
        <f t="shared" ref="N393:O393" si="450">N392+0.0625</f>
        <v>32.375</v>
      </c>
      <c r="O393" s="400">
        <f t="shared" si="450"/>
        <v>42.375</v>
      </c>
    </row>
    <row r="394" spans="2:15" x14ac:dyDescent="0.25">
      <c r="B394" s="213">
        <f t="shared" si="437"/>
        <v>66.4375</v>
      </c>
      <c r="D394" s="214">
        <f t="shared" si="438"/>
        <v>33.0625</v>
      </c>
      <c r="E394" s="214">
        <f t="shared" si="439"/>
        <v>37.4375</v>
      </c>
      <c r="F394" s="135">
        <f t="shared" si="440"/>
        <v>54.4375</v>
      </c>
      <c r="H394" s="130">
        <f t="shared" si="441"/>
        <v>32.4375</v>
      </c>
      <c r="I394" s="130">
        <f t="shared" si="442"/>
        <v>36.4375</v>
      </c>
      <c r="K394" s="215">
        <f t="shared" si="443"/>
        <v>39.4375</v>
      </c>
      <c r="L394" s="215">
        <f t="shared" si="444"/>
        <v>36.4375</v>
      </c>
      <c r="N394" s="400">
        <f t="shared" ref="N394:O394" si="451">N393+0.0625</f>
        <v>32.4375</v>
      </c>
      <c r="O394" s="400">
        <f t="shared" si="451"/>
        <v>42.4375</v>
      </c>
    </row>
    <row r="395" spans="2:15" x14ac:dyDescent="0.25">
      <c r="B395" s="213">
        <f t="shared" si="437"/>
        <v>66.5</v>
      </c>
      <c r="D395" s="214">
        <f t="shared" si="438"/>
        <v>33.125</v>
      </c>
      <c r="E395" s="214">
        <f t="shared" si="439"/>
        <v>37.5</v>
      </c>
      <c r="F395" s="135">
        <f t="shared" si="440"/>
        <v>54.5</v>
      </c>
      <c r="H395" s="130">
        <f t="shared" si="441"/>
        <v>32.5</v>
      </c>
      <c r="I395" s="130">
        <f t="shared" si="442"/>
        <v>36.5</v>
      </c>
      <c r="K395" s="215">
        <f t="shared" si="443"/>
        <v>39.5</v>
      </c>
      <c r="L395" s="215">
        <f t="shared" si="444"/>
        <v>36.5</v>
      </c>
      <c r="N395" s="400">
        <f t="shared" ref="N395:O395" si="452">N394+0.0625</f>
        <v>32.5</v>
      </c>
      <c r="O395" s="400">
        <f t="shared" si="452"/>
        <v>42.5</v>
      </c>
    </row>
    <row r="396" spans="2:15" x14ac:dyDescent="0.25">
      <c r="B396" s="213">
        <f t="shared" si="437"/>
        <v>66.5625</v>
      </c>
      <c r="D396" s="214">
        <f t="shared" si="438"/>
        <v>33.1875</v>
      </c>
      <c r="E396" s="214">
        <f t="shared" si="439"/>
        <v>37.5625</v>
      </c>
      <c r="F396" s="135">
        <f t="shared" si="440"/>
        <v>54.5625</v>
      </c>
      <c r="H396" s="130">
        <f t="shared" si="441"/>
        <v>32.5625</v>
      </c>
      <c r="I396" s="130">
        <f t="shared" si="442"/>
        <v>36.5625</v>
      </c>
      <c r="K396" s="215">
        <f t="shared" si="443"/>
        <v>39.5625</v>
      </c>
      <c r="L396" s="215">
        <f t="shared" si="444"/>
        <v>36.5625</v>
      </c>
      <c r="N396" s="400">
        <f t="shared" ref="N396:O396" si="453">N395+0.0625</f>
        <v>32.5625</v>
      </c>
      <c r="O396" s="400">
        <f t="shared" si="453"/>
        <v>42.5625</v>
      </c>
    </row>
    <row r="397" spans="2:15" x14ac:dyDescent="0.25">
      <c r="B397" s="213">
        <f t="shared" si="437"/>
        <v>66.625</v>
      </c>
      <c r="D397" s="214">
        <f t="shared" si="438"/>
        <v>33.25</v>
      </c>
      <c r="E397" s="214">
        <f t="shared" si="439"/>
        <v>37.625</v>
      </c>
      <c r="F397" s="135">
        <f t="shared" si="440"/>
        <v>54.625</v>
      </c>
      <c r="H397" s="130">
        <f t="shared" si="441"/>
        <v>32.625</v>
      </c>
      <c r="I397" s="130">
        <f t="shared" si="442"/>
        <v>36.625</v>
      </c>
      <c r="K397" s="215">
        <f t="shared" si="443"/>
        <v>39.625</v>
      </c>
      <c r="L397" s="215">
        <f t="shared" si="444"/>
        <v>36.625</v>
      </c>
      <c r="N397" s="400">
        <f t="shared" ref="N397:O397" si="454">N396+0.0625</f>
        <v>32.625</v>
      </c>
      <c r="O397" s="400">
        <f t="shared" si="454"/>
        <v>42.625</v>
      </c>
    </row>
    <row r="398" spans="2:15" x14ac:dyDescent="0.25">
      <c r="B398" s="213">
        <f t="shared" si="437"/>
        <v>66.6875</v>
      </c>
      <c r="D398" s="214">
        <f t="shared" si="438"/>
        <v>33.3125</v>
      </c>
      <c r="E398" s="214">
        <f t="shared" si="439"/>
        <v>37.6875</v>
      </c>
      <c r="F398" s="135">
        <f t="shared" si="440"/>
        <v>54.6875</v>
      </c>
      <c r="H398" s="130">
        <f t="shared" si="441"/>
        <v>32.6875</v>
      </c>
      <c r="I398" s="130">
        <f t="shared" si="442"/>
        <v>36.6875</v>
      </c>
      <c r="K398" s="215">
        <f t="shared" si="443"/>
        <v>39.6875</v>
      </c>
      <c r="L398" s="215">
        <f t="shared" si="444"/>
        <v>36.6875</v>
      </c>
      <c r="N398" s="400">
        <f t="shared" ref="N398:O398" si="455">N397+0.0625</f>
        <v>32.6875</v>
      </c>
      <c r="O398" s="400">
        <f t="shared" si="455"/>
        <v>42.6875</v>
      </c>
    </row>
    <row r="399" spans="2:15" x14ac:dyDescent="0.25">
      <c r="B399" s="213">
        <f t="shared" si="437"/>
        <v>66.75</v>
      </c>
      <c r="D399" s="214">
        <f t="shared" si="438"/>
        <v>33.375</v>
      </c>
      <c r="E399" s="214">
        <f t="shared" si="439"/>
        <v>37.75</v>
      </c>
      <c r="F399" s="135">
        <f t="shared" si="440"/>
        <v>54.75</v>
      </c>
      <c r="H399" s="130">
        <f t="shared" si="441"/>
        <v>32.75</v>
      </c>
      <c r="I399" s="130">
        <f t="shared" si="442"/>
        <v>36.75</v>
      </c>
      <c r="K399" s="215">
        <f t="shared" si="443"/>
        <v>39.75</v>
      </c>
      <c r="L399" s="215">
        <f t="shared" si="444"/>
        <v>36.75</v>
      </c>
      <c r="N399" s="400">
        <f t="shared" ref="N399:O399" si="456">N398+0.0625</f>
        <v>32.75</v>
      </c>
      <c r="O399" s="400">
        <f t="shared" si="456"/>
        <v>42.75</v>
      </c>
    </row>
    <row r="400" spans="2:15" x14ac:dyDescent="0.25">
      <c r="B400" s="213">
        <f t="shared" si="437"/>
        <v>66.8125</v>
      </c>
      <c r="D400" s="214">
        <f t="shared" si="438"/>
        <v>33.4375</v>
      </c>
      <c r="E400" s="214">
        <f t="shared" si="439"/>
        <v>37.8125</v>
      </c>
      <c r="F400" s="135">
        <f t="shared" si="440"/>
        <v>54.8125</v>
      </c>
      <c r="H400" s="130">
        <f t="shared" si="441"/>
        <v>32.8125</v>
      </c>
      <c r="I400" s="130">
        <f t="shared" si="442"/>
        <v>36.8125</v>
      </c>
      <c r="K400" s="215">
        <f t="shared" si="443"/>
        <v>39.8125</v>
      </c>
      <c r="L400" s="215">
        <f t="shared" si="444"/>
        <v>36.8125</v>
      </c>
      <c r="N400" s="400">
        <f t="shared" ref="N400:O400" si="457">N399+0.0625</f>
        <v>32.8125</v>
      </c>
      <c r="O400" s="400">
        <f t="shared" si="457"/>
        <v>42.8125</v>
      </c>
    </row>
    <row r="401" spans="2:15" x14ac:dyDescent="0.25">
      <c r="B401" s="213">
        <f t="shared" si="437"/>
        <v>66.875</v>
      </c>
      <c r="D401" s="214">
        <f t="shared" si="438"/>
        <v>33.5</v>
      </c>
      <c r="E401" s="214">
        <f t="shared" si="439"/>
        <v>37.875</v>
      </c>
      <c r="F401" s="135">
        <f t="shared" si="440"/>
        <v>54.875</v>
      </c>
      <c r="H401" s="130">
        <f t="shared" si="441"/>
        <v>32.875</v>
      </c>
      <c r="I401" s="130">
        <f t="shared" si="442"/>
        <v>36.875</v>
      </c>
      <c r="K401" s="215">
        <f t="shared" si="443"/>
        <v>39.875</v>
      </c>
      <c r="L401" s="215">
        <f t="shared" si="444"/>
        <v>36.875</v>
      </c>
      <c r="N401" s="400">
        <f t="shared" ref="N401:O401" si="458">N400+0.0625</f>
        <v>32.875</v>
      </c>
      <c r="O401" s="400">
        <f t="shared" si="458"/>
        <v>42.875</v>
      </c>
    </row>
    <row r="402" spans="2:15" x14ac:dyDescent="0.25">
      <c r="B402" s="213">
        <f t="shared" si="437"/>
        <v>66.9375</v>
      </c>
      <c r="D402" s="214">
        <f t="shared" si="438"/>
        <v>33.5625</v>
      </c>
      <c r="E402" s="214">
        <f t="shared" si="439"/>
        <v>37.9375</v>
      </c>
      <c r="F402" s="135">
        <f t="shared" si="440"/>
        <v>54.9375</v>
      </c>
      <c r="H402" s="130">
        <f t="shared" si="441"/>
        <v>32.9375</v>
      </c>
      <c r="I402" s="130">
        <f t="shared" si="442"/>
        <v>36.9375</v>
      </c>
      <c r="K402" s="215">
        <f t="shared" si="443"/>
        <v>39.9375</v>
      </c>
      <c r="L402" s="215">
        <f t="shared" si="444"/>
        <v>36.9375</v>
      </c>
      <c r="N402" s="400">
        <f t="shared" ref="N402:O402" si="459">N401+0.0625</f>
        <v>32.9375</v>
      </c>
      <c r="O402" s="400">
        <f t="shared" si="459"/>
        <v>42.9375</v>
      </c>
    </row>
    <row r="403" spans="2:15" x14ac:dyDescent="0.25">
      <c r="B403" s="213">
        <f t="shared" si="437"/>
        <v>67</v>
      </c>
      <c r="D403" s="214">
        <f t="shared" si="438"/>
        <v>33.625</v>
      </c>
      <c r="E403" s="214">
        <f t="shared" si="439"/>
        <v>38</v>
      </c>
      <c r="F403" s="135">
        <f t="shared" si="440"/>
        <v>55</v>
      </c>
      <c r="H403" s="130">
        <f t="shared" si="441"/>
        <v>33</v>
      </c>
      <c r="I403" s="130">
        <f t="shared" si="442"/>
        <v>37</v>
      </c>
      <c r="K403" s="215">
        <f t="shared" si="443"/>
        <v>40</v>
      </c>
      <c r="L403" s="215">
        <f t="shared" si="444"/>
        <v>37</v>
      </c>
      <c r="N403" s="400">
        <f t="shared" ref="N403:O403" si="460">N402+0.0625</f>
        <v>33</v>
      </c>
      <c r="O403" s="400">
        <f t="shared" si="460"/>
        <v>43</v>
      </c>
    </row>
    <row r="404" spans="2:15" x14ac:dyDescent="0.25">
      <c r="B404" s="213">
        <f t="shared" si="437"/>
        <v>67.0625</v>
      </c>
      <c r="D404" s="214">
        <f t="shared" si="438"/>
        <v>33.6875</v>
      </c>
      <c r="E404" s="214">
        <f t="shared" si="439"/>
        <v>38.0625</v>
      </c>
      <c r="F404" s="135">
        <f t="shared" si="440"/>
        <v>55.0625</v>
      </c>
      <c r="H404" s="130">
        <f t="shared" si="441"/>
        <v>33.0625</v>
      </c>
      <c r="I404" s="130">
        <f t="shared" si="442"/>
        <v>37.0625</v>
      </c>
      <c r="K404" s="215">
        <f t="shared" si="443"/>
        <v>40.0625</v>
      </c>
      <c r="L404" s="215">
        <f t="shared" si="444"/>
        <v>37.0625</v>
      </c>
      <c r="N404" s="400">
        <f t="shared" ref="N404:O404" si="461">N403+0.0625</f>
        <v>33.0625</v>
      </c>
      <c r="O404" s="400">
        <f t="shared" si="461"/>
        <v>43.0625</v>
      </c>
    </row>
    <row r="405" spans="2:15" x14ac:dyDescent="0.25">
      <c r="B405" s="213">
        <f t="shared" si="437"/>
        <v>67.125</v>
      </c>
      <c r="D405" s="214">
        <f t="shared" si="438"/>
        <v>33.75</v>
      </c>
      <c r="E405" s="214">
        <f t="shared" si="439"/>
        <v>38.125</v>
      </c>
      <c r="F405" s="135">
        <f t="shared" si="440"/>
        <v>55.125</v>
      </c>
      <c r="H405" s="130">
        <f t="shared" si="441"/>
        <v>33.125</v>
      </c>
      <c r="I405" s="130">
        <f t="shared" si="442"/>
        <v>37.125</v>
      </c>
      <c r="K405" s="215">
        <f t="shared" si="443"/>
        <v>40.125</v>
      </c>
      <c r="L405" s="215">
        <f t="shared" si="444"/>
        <v>37.125</v>
      </c>
      <c r="N405" s="400">
        <f t="shared" ref="N405:O405" si="462">N404+0.0625</f>
        <v>33.125</v>
      </c>
      <c r="O405" s="400">
        <f t="shared" si="462"/>
        <v>43.125</v>
      </c>
    </row>
    <row r="406" spans="2:15" x14ac:dyDescent="0.25">
      <c r="B406" s="213">
        <f t="shared" si="437"/>
        <v>67.1875</v>
      </c>
      <c r="D406" s="214">
        <f t="shared" si="438"/>
        <v>33.8125</v>
      </c>
      <c r="E406" s="214">
        <f t="shared" si="439"/>
        <v>38.1875</v>
      </c>
      <c r="F406" s="135">
        <f t="shared" si="440"/>
        <v>55.1875</v>
      </c>
      <c r="H406" s="130">
        <f t="shared" si="441"/>
        <v>33.1875</v>
      </c>
      <c r="I406" s="130">
        <f t="shared" si="442"/>
        <v>37.1875</v>
      </c>
      <c r="K406" s="215">
        <f t="shared" si="443"/>
        <v>40.1875</v>
      </c>
      <c r="L406" s="215">
        <f t="shared" si="444"/>
        <v>37.1875</v>
      </c>
      <c r="N406" s="400">
        <f t="shared" ref="N406:O406" si="463">N405+0.0625</f>
        <v>33.1875</v>
      </c>
      <c r="O406" s="400">
        <f t="shared" si="463"/>
        <v>43.1875</v>
      </c>
    </row>
    <row r="407" spans="2:15" x14ac:dyDescent="0.25">
      <c r="B407" s="213">
        <f t="shared" si="437"/>
        <v>67.25</v>
      </c>
      <c r="D407" s="214">
        <f t="shared" si="438"/>
        <v>33.875</v>
      </c>
      <c r="E407" s="214">
        <f t="shared" si="439"/>
        <v>38.25</v>
      </c>
      <c r="F407" s="135">
        <f t="shared" si="440"/>
        <v>55.25</v>
      </c>
      <c r="H407" s="130">
        <f t="shared" si="441"/>
        <v>33.25</v>
      </c>
      <c r="I407" s="130">
        <f t="shared" si="442"/>
        <v>37.25</v>
      </c>
      <c r="K407" s="215">
        <f t="shared" si="443"/>
        <v>40.25</v>
      </c>
      <c r="L407" s="215">
        <f t="shared" si="444"/>
        <v>37.25</v>
      </c>
      <c r="N407" s="400">
        <f t="shared" ref="N407:O407" si="464">N406+0.0625</f>
        <v>33.25</v>
      </c>
      <c r="O407" s="400">
        <f t="shared" si="464"/>
        <v>43.25</v>
      </c>
    </row>
    <row r="408" spans="2:15" x14ac:dyDescent="0.25">
      <c r="B408" s="213">
        <f t="shared" si="437"/>
        <v>67.3125</v>
      </c>
      <c r="D408" s="214">
        <f t="shared" si="438"/>
        <v>33.9375</v>
      </c>
      <c r="E408" s="214">
        <f t="shared" si="439"/>
        <v>38.3125</v>
      </c>
      <c r="F408" s="135">
        <f t="shared" si="440"/>
        <v>55.3125</v>
      </c>
      <c r="H408" s="130">
        <f t="shared" si="441"/>
        <v>33.3125</v>
      </c>
      <c r="I408" s="130">
        <f t="shared" si="442"/>
        <v>37.3125</v>
      </c>
      <c r="K408" s="215">
        <f t="shared" si="443"/>
        <v>40.3125</v>
      </c>
      <c r="L408" s="215">
        <f t="shared" si="444"/>
        <v>37.3125</v>
      </c>
      <c r="N408" s="400">
        <f t="shared" ref="N408:O408" si="465">N407+0.0625</f>
        <v>33.3125</v>
      </c>
      <c r="O408" s="400">
        <f t="shared" si="465"/>
        <v>43.3125</v>
      </c>
    </row>
    <row r="409" spans="2:15" x14ac:dyDescent="0.25">
      <c r="B409" s="213">
        <f t="shared" si="437"/>
        <v>67.375</v>
      </c>
      <c r="D409" s="214">
        <f t="shared" si="438"/>
        <v>34</v>
      </c>
      <c r="E409" s="214">
        <f t="shared" si="439"/>
        <v>38.375</v>
      </c>
      <c r="F409" s="135">
        <f t="shared" si="440"/>
        <v>55.375</v>
      </c>
      <c r="H409" s="130">
        <f t="shared" si="441"/>
        <v>33.375</v>
      </c>
      <c r="I409" s="130">
        <f t="shared" si="442"/>
        <v>37.375</v>
      </c>
      <c r="K409" s="215">
        <f t="shared" si="443"/>
        <v>40.375</v>
      </c>
      <c r="L409" s="215">
        <f t="shared" si="444"/>
        <v>37.375</v>
      </c>
      <c r="N409" s="400">
        <f t="shared" ref="N409:O409" si="466">N408+0.0625</f>
        <v>33.375</v>
      </c>
      <c r="O409" s="400">
        <f t="shared" si="466"/>
        <v>43.375</v>
      </c>
    </row>
    <row r="410" spans="2:15" x14ac:dyDescent="0.25">
      <c r="B410" s="213">
        <f t="shared" si="437"/>
        <v>67.4375</v>
      </c>
      <c r="D410" s="214">
        <f t="shared" si="438"/>
        <v>34.0625</v>
      </c>
      <c r="E410" s="214">
        <f t="shared" si="439"/>
        <v>38.4375</v>
      </c>
      <c r="F410" s="135">
        <f t="shared" si="440"/>
        <v>55.4375</v>
      </c>
      <c r="H410" s="130">
        <f t="shared" si="441"/>
        <v>33.4375</v>
      </c>
      <c r="I410" s="130">
        <f t="shared" si="442"/>
        <v>37.4375</v>
      </c>
      <c r="K410" s="215">
        <f t="shared" si="443"/>
        <v>40.4375</v>
      </c>
      <c r="L410" s="215">
        <f t="shared" si="444"/>
        <v>37.4375</v>
      </c>
      <c r="N410" s="400">
        <f t="shared" ref="N410:O410" si="467">N409+0.0625</f>
        <v>33.4375</v>
      </c>
      <c r="O410" s="400">
        <f t="shared" si="467"/>
        <v>43.4375</v>
      </c>
    </row>
    <row r="411" spans="2:15" x14ac:dyDescent="0.25">
      <c r="B411" s="213">
        <f t="shared" si="437"/>
        <v>67.5</v>
      </c>
      <c r="D411" s="214">
        <f t="shared" si="438"/>
        <v>34.125</v>
      </c>
      <c r="E411" s="214">
        <f t="shared" si="439"/>
        <v>38.5</v>
      </c>
      <c r="F411" s="135">
        <f t="shared" si="440"/>
        <v>55.5</v>
      </c>
      <c r="H411" s="130">
        <f t="shared" si="441"/>
        <v>33.5</v>
      </c>
      <c r="I411" s="130">
        <f t="shared" si="442"/>
        <v>37.5</v>
      </c>
      <c r="K411" s="215">
        <f t="shared" si="443"/>
        <v>40.5</v>
      </c>
      <c r="L411" s="215">
        <f t="shared" si="444"/>
        <v>37.5</v>
      </c>
      <c r="N411" s="400">
        <f t="shared" ref="N411:O411" si="468">N410+0.0625</f>
        <v>33.5</v>
      </c>
      <c r="O411" s="400">
        <f t="shared" si="468"/>
        <v>43.5</v>
      </c>
    </row>
    <row r="412" spans="2:15" x14ac:dyDescent="0.25">
      <c r="B412" s="213">
        <f t="shared" si="437"/>
        <v>67.5625</v>
      </c>
      <c r="D412" s="214">
        <f t="shared" si="438"/>
        <v>34.1875</v>
      </c>
      <c r="E412" s="214">
        <f t="shared" si="439"/>
        <v>38.5625</v>
      </c>
      <c r="F412" s="135">
        <f t="shared" si="440"/>
        <v>55.5625</v>
      </c>
      <c r="H412" s="130">
        <f t="shared" si="441"/>
        <v>33.5625</v>
      </c>
      <c r="I412" s="130">
        <f t="shared" si="442"/>
        <v>37.5625</v>
      </c>
      <c r="K412" s="215">
        <f t="shared" si="443"/>
        <v>40.5625</v>
      </c>
      <c r="L412" s="215">
        <f t="shared" si="444"/>
        <v>37.5625</v>
      </c>
      <c r="N412" s="400">
        <f t="shared" ref="N412:O412" si="469">N411+0.0625</f>
        <v>33.5625</v>
      </c>
      <c r="O412" s="400">
        <f t="shared" si="469"/>
        <v>43.5625</v>
      </c>
    </row>
    <row r="413" spans="2:15" x14ac:dyDescent="0.25">
      <c r="B413" s="213">
        <f t="shared" si="437"/>
        <v>67.625</v>
      </c>
      <c r="D413" s="214">
        <f t="shared" si="438"/>
        <v>34.25</v>
      </c>
      <c r="E413" s="214">
        <f t="shared" si="439"/>
        <v>38.625</v>
      </c>
      <c r="F413" s="135">
        <f t="shared" si="440"/>
        <v>55.625</v>
      </c>
      <c r="H413" s="130">
        <f t="shared" si="441"/>
        <v>33.625</v>
      </c>
      <c r="I413" s="130">
        <f t="shared" si="442"/>
        <v>37.625</v>
      </c>
      <c r="K413" s="215">
        <f t="shared" si="443"/>
        <v>40.625</v>
      </c>
      <c r="L413" s="215">
        <f t="shared" si="444"/>
        <v>37.625</v>
      </c>
      <c r="N413" s="400">
        <f t="shared" ref="N413:O413" si="470">N412+0.0625</f>
        <v>33.625</v>
      </c>
      <c r="O413" s="400">
        <f t="shared" si="470"/>
        <v>43.625</v>
      </c>
    </row>
    <row r="414" spans="2:15" x14ac:dyDescent="0.25">
      <c r="B414" s="213">
        <f t="shared" si="437"/>
        <v>67.6875</v>
      </c>
      <c r="D414" s="214">
        <f t="shared" si="438"/>
        <v>34.3125</v>
      </c>
      <c r="E414" s="214">
        <f t="shared" si="439"/>
        <v>38.6875</v>
      </c>
      <c r="F414" s="135">
        <f t="shared" si="440"/>
        <v>55.6875</v>
      </c>
      <c r="H414" s="130">
        <f t="shared" si="441"/>
        <v>33.6875</v>
      </c>
      <c r="I414" s="130">
        <f t="shared" si="442"/>
        <v>37.6875</v>
      </c>
      <c r="K414" s="215">
        <f t="shared" si="443"/>
        <v>40.6875</v>
      </c>
      <c r="L414" s="215">
        <f t="shared" si="444"/>
        <v>37.6875</v>
      </c>
      <c r="N414" s="400">
        <f t="shared" ref="N414:O414" si="471">N413+0.0625</f>
        <v>33.6875</v>
      </c>
      <c r="O414" s="400">
        <f t="shared" si="471"/>
        <v>43.6875</v>
      </c>
    </row>
    <row r="415" spans="2:15" x14ac:dyDescent="0.25">
      <c r="B415" s="213">
        <f t="shared" si="437"/>
        <v>67.75</v>
      </c>
      <c r="D415" s="214">
        <f t="shared" si="438"/>
        <v>34.375</v>
      </c>
      <c r="E415" s="214">
        <f t="shared" si="439"/>
        <v>38.75</v>
      </c>
      <c r="F415" s="135">
        <f t="shared" si="440"/>
        <v>55.75</v>
      </c>
      <c r="H415" s="130">
        <f t="shared" si="441"/>
        <v>33.75</v>
      </c>
      <c r="I415" s="130">
        <f t="shared" si="442"/>
        <v>37.75</v>
      </c>
      <c r="K415" s="215">
        <f t="shared" si="443"/>
        <v>40.75</v>
      </c>
      <c r="L415" s="215">
        <f t="shared" si="444"/>
        <v>37.75</v>
      </c>
      <c r="N415" s="400">
        <f t="shared" ref="N415:O415" si="472">N414+0.0625</f>
        <v>33.75</v>
      </c>
      <c r="O415" s="400">
        <f t="shared" si="472"/>
        <v>43.75</v>
      </c>
    </row>
    <row r="416" spans="2:15" x14ac:dyDescent="0.25">
      <c r="B416" s="213">
        <f t="shared" si="437"/>
        <v>67.8125</v>
      </c>
      <c r="D416" s="214">
        <f t="shared" si="438"/>
        <v>34.4375</v>
      </c>
      <c r="E416" s="214">
        <f t="shared" si="439"/>
        <v>38.8125</v>
      </c>
      <c r="F416" s="135">
        <f t="shared" si="440"/>
        <v>55.8125</v>
      </c>
      <c r="H416" s="130">
        <f t="shared" si="441"/>
        <v>33.8125</v>
      </c>
      <c r="I416" s="130">
        <f t="shared" si="442"/>
        <v>37.8125</v>
      </c>
      <c r="K416" s="215">
        <f t="shared" si="443"/>
        <v>40.8125</v>
      </c>
      <c r="L416" s="215">
        <f t="shared" si="444"/>
        <v>37.8125</v>
      </c>
      <c r="N416" s="400">
        <f t="shared" ref="N416:O416" si="473">N415+0.0625</f>
        <v>33.8125</v>
      </c>
      <c r="O416" s="400">
        <f t="shared" si="473"/>
        <v>43.8125</v>
      </c>
    </row>
    <row r="417" spans="2:15" x14ac:dyDescent="0.25">
      <c r="B417" s="213">
        <f t="shared" si="437"/>
        <v>67.875</v>
      </c>
      <c r="D417" s="214">
        <f t="shared" si="438"/>
        <v>34.5</v>
      </c>
      <c r="E417" s="214">
        <f t="shared" si="439"/>
        <v>38.875</v>
      </c>
      <c r="F417" s="135">
        <f t="shared" si="440"/>
        <v>55.875</v>
      </c>
      <c r="H417" s="130">
        <f t="shared" si="441"/>
        <v>33.875</v>
      </c>
      <c r="I417" s="130">
        <f t="shared" si="442"/>
        <v>37.875</v>
      </c>
      <c r="K417" s="215">
        <f t="shared" si="443"/>
        <v>40.875</v>
      </c>
      <c r="L417" s="215">
        <f t="shared" si="444"/>
        <v>37.875</v>
      </c>
      <c r="N417" s="400">
        <f t="shared" ref="N417:O417" si="474">N416+0.0625</f>
        <v>33.875</v>
      </c>
      <c r="O417" s="400">
        <f t="shared" si="474"/>
        <v>43.875</v>
      </c>
    </row>
    <row r="418" spans="2:15" x14ac:dyDescent="0.25">
      <c r="B418" s="213">
        <f t="shared" si="437"/>
        <v>67.9375</v>
      </c>
      <c r="D418" s="214">
        <f t="shared" si="438"/>
        <v>34.5625</v>
      </c>
      <c r="E418" s="214">
        <f t="shared" si="439"/>
        <v>38.9375</v>
      </c>
      <c r="F418" s="135">
        <f t="shared" si="440"/>
        <v>55.9375</v>
      </c>
      <c r="H418" s="130">
        <f t="shared" si="441"/>
        <v>33.9375</v>
      </c>
      <c r="I418" s="130">
        <f t="shared" si="442"/>
        <v>37.9375</v>
      </c>
      <c r="K418" s="215">
        <f t="shared" si="443"/>
        <v>40.9375</v>
      </c>
      <c r="L418" s="215">
        <f t="shared" si="444"/>
        <v>37.9375</v>
      </c>
      <c r="N418" s="400">
        <f t="shared" ref="N418:O418" si="475">N417+0.0625</f>
        <v>33.9375</v>
      </c>
      <c r="O418" s="400">
        <f t="shared" si="475"/>
        <v>43.9375</v>
      </c>
    </row>
    <row r="419" spans="2:15" x14ac:dyDescent="0.25">
      <c r="B419" s="213">
        <f t="shared" si="437"/>
        <v>68</v>
      </c>
      <c r="D419" s="214">
        <f t="shared" si="438"/>
        <v>34.625</v>
      </c>
      <c r="E419" s="214">
        <f t="shared" si="439"/>
        <v>39</v>
      </c>
      <c r="F419" s="135">
        <f t="shared" si="440"/>
        <v>56</v>
      </c>
      <c r="H419" s="130">
        <f t="shared" si="441"/>
        <v>34</v>
      </c>
      <c r="I419" s="130">
        <f t="shared" si="442"/>
        <v>38</v>
      </c>
      <c r="K419" s="215">
        <f t="shared" si="443"/>
        <v>41</v>
      </c>
      <c r="L419" s="215">
        <f t="shared" si="444"/>
        <v>38</v>
      </c>
      <c r="N419" s="400">
        <f t="shared" ref="N419:O419" si="476">N418+0.0625</f>
        <v>34</v>
      </c>
      <c r="O419" s="400">
        <f t="shared" si="476"/>
        <v>44</v>
      </c>
    </row>
    <row r="420" spans="2:15" x14ac:dyDescent="0.25">
      <c r="B420" s="213">
        <f t="shared" ref="B420:B451" si="477">B419+0.0625</f>
        <v>68.0625</v>
      </c>
      <c r="D420" s="214">
        <f t="shared" si="438"/>
        <v>34.6875</v>
      </c>
      <c r="E420" s="214">
        <f t="shared" si="439"/>
        <v>39.0625</v>
      </c>
      <c r="F420" s="135">
        <f t="shared" si="440"/>
        <v>56.0625</v>
      </c>
      <c r="H420" s="130">
        <f t="shared" si="441"/>
        <v>34.0625</v>
      </c>
      <c r="I420" s="130">
        <f t="shared" si="442"/>
        <v>38.0625</v>
      </c>
      <c r="K420" s="215">
        <f t="shared" si="443"/>
        <v>41.0625</v>
      </c>
      <c r="L420" s="215">
        <f t="shared" si="444"/>
        <v>38.0625</v>
      </c>
      <c r="N420" s="400">
        <f t="shared" ref="N420:O420" si="478">N419+0.0625</f>
        <v>34.0625</v>
      </c>
      <c r="O420" s="400">
        <f t="shared" si="478"/>
        <v>44.0625</v>
      </c>
    </row>
    <row r="421" spans="2:15" x14ac:dyDescent="0.25">
      <c r="B421" s="213">
        <f t="shared" si="477"/>
        <v>68.125</v>
      </c>
      <c r="D421" s="214">
        <f t="shared" si="438"/>
        <v>34.75</v>
      </c>
      <c r="E421" s="214">
        <f t="shared" si="439"/>
        <v>39.125</v>
      </c>
      <c r="F421" s="135">
        <f t="shared" si="440"/>
        <v>56.125</v>
      </c>
      <c r="H421" s="130">
        <f t="shared" si="441"/>
        <v>34.125</v>
      </c>
      <c r="I421" s="130">
        <f t="shared" si="442"/>
        <v>38.125</v>
      </c>
      <c r="K421" s="215">
        <f t="shared" si="443"/>
        <v>41.125</v>
      </c>
      <c r="L421" s="215">
        <f t="shared" si="444"/>
        <v>38.125</v>
      </c>
      <c r="N421" s="400">
        <f t="shared" ref="N421:O421" si="479">N420+0.0625</f>
        <v>34.125</v>
      </c>
      <c r="O421" s="400">
        <f t="shared" si="479"/>
        <v>44.125</v>
      </c>
    </row>
    <row r="422" spans="2:15" x14ac:dyDescent="0.25">
      <c r="B422" s="213">
        <f t="shared" si="477"/>
        <v>68.1875</v>
      </c>
      <c r="D422" s="214">
        <f t="shared" si="438"/>
        <v>34.8125</v>
      </c>
      <c r="E422" s="214">
        <f t="shared" si="439"/>
        <v>39.1875</v>
      </c>
      <c r="F422" s="135">
        <f t="shared" si="440"/>
        <v>56.1875</v>
      </c>
      <c r="H422" s="130">
        <f t="shared" si="441"/>
        <v>34.1875</v>
      </c>
      <c r="I422" s="130">
        <f t="shared" si="442"/>
        <v>38.1875</v>
      </c>
      <c r="K422" s="215">
        <f t="shared" si="443"/>
        <v>41.1875</v>
      </c>
      <c r="L422" s="215">
        <f t="shared" si="444"/>
        <v>38.1875</v>
      </c>
      <c r="N422" s="400">
        <f t="shared" ref="N422:O422" si="480">N421+0.0625</f>
        <v>34.1875</v>
      </c>
      <c r="O422" s="400">
        <f t="shared" si="480"/>
        <v>44.1875</v>
      </c>
    </row>
    <row r="423" spans="2:15" x14ac:dyDescent="0.25">
      <c r="B423" s="213">
        <f t="shared" si="477"/>
        <v>68.25</v>
      </c>
      <c r="D423" s="214">
        <f t="shared" si="438"/>
        <v>34.875</v>
      </c>
      <c r="E423" s="214">
        <f t="shared" si="439"/>
        <v>39.25</v>
      </c>
      <c r="F423" s="135">
        <f t="shared" si="440"/>
        <v>56.25</v>
      </c>
      <c r="H423" s="130">
        <f t="shared" si="441"/>
        <v>34.25</v>
      </c>
      <c r="I423" s="130">
        <f t="shared" si="442"/>
        <v>38.25</v>
      </c>
      <c r="K423" s="215">
        <f t="shared" si="443"/>
        <v>41.25</v>
      </c>
      <c r="L423" s="215">
        <f t="shared" si="444"/>
        <v>38.25</v>
      </c>
      <c r="N423" s="400">
        <f t="shared" ref="N423:O423" si="481">N422+0.0625</f>
        <v>34.25</v>
      </c>
      <c r="O423" s="400">
        <f t="shared" si="481"/>
        <v>44.25</v>
      </c>
    </row>
    <row r="424" spans="2:15" x14ac:dyDescent="0.25">
      <c r="B424" s="213">
        <f t="shared" si="477"/>
        <v>68.3125</v>
      </c>
      <c r="D424" s="214">
        <f t="shared" si="438"/>
        <v>34.9375</v>
      </c>
      <c r="E424" s="214">
        <f t="shared" si="439"/>
        <v>39.3125</v>
      </c>
      <c r="F424" s="135">
        <f t="shared" si="440"/>
        <v>56.3125</v>
      </c>
      <c r="H424" s="130">
        <f t="shared" si="441"/>
        <v>34.3125</v>
      </c>
      <c r="I424" s="130">
        <f t="shared" si="442"/>
        <v>38.3125</v>
      </c>
      <c r="K424" s="215">
        <f t="shared" si="443"/>
        <v>41.3125</v>
      </c>
      <c r="L424" s="215">
        <f t="shared" si="444"/>
        <v>38.3125</v>
      </c>
      <c r="N424" s="400">
        <f t="shared" ref="N424:O424" si="482">N423+0.0625</f>
        <v>34.3125</v>
      </c>
      <c r="O424" s="400">
        <f t="shared" si="482"/>
        <v>44.3125</v>
      </c>
    </row>
    <row r="425" spans="2:15" x14ac:dyDescent="0.25">
      <c r="B425" s="213">
        <f t="shared" si="477"/>
        <v>68.375</v>
      </c>
      <c r="D425" s="214">
        <f t="shared" si="438"/>
        <v>35</v>
      </c>
      <c r="E425" s="214">
        <f t="shared" si="439"/>
        <v>39.375</v>
      </c>
      <c r="F425" s="135">
        <f t="shared" si="440"/>
        <v>56.375</v>
      </c>
      <c r="H425" s="130">
        <f t="shared" si="441"/>
        <v>34.375</v>
      </c>
      <c r="I425" s="130">
        <f t="shared" si="442"/>
        <v>38.375</v>
      </c>
      <c r="K425" s="215">
        <f t="shared" si="443"/>
        <v>41.375</v>
      </c>
      <c r="L425" s="215">
        <f t="shared" si="444"/>
        <v>38.375</v>
      </c>
      <c r="N425" s="400">
        <f t="shared" ref="N425:O425" si="483">N424+0.0625</f>
        <v>34.375</v>
      </c>
      <c r="O425" s="400">
        <f t="shared" si="483"/>
        <v>44.375</v>
      </c>
    </row>
    <row r="426" spans="2:15" x14ac:dyDescent="0.25">
      <c r="B426" s="213">
        <f t="shared" si="477"/>
        <v>68.4375</v>
      </c>
      <c r="D426" s="214">
        <f t="shared" si="438"/>
        <v>35.0625</v>
      </c>
      <c r="E426" s="214">
        <f t="shared" si="439"/>
        <v>39.4375</v>
      </c>
      <c r="F426" s="135">
        <f t="shared" si="440"/>
        <v>56.4375</v>
      </c>
      <c r="H426" s="130">
        <f t="shared" si="441"/>
        <v>34.4375</v>
      </c>
      <c r="I426" s="130">
        <f t="shared" si="442"/>
        <v>38.4375</v>
      </c>
      <c r="K426" s="215">
        <f t="shared" si="443"/>
        <v>41.4375</v>
      </c>
      <c r="L426" s="215">
        <f t="shared" si="444"/>
        <v>38.4375</v>
      </c>
      <c r="N426" s="400">
        <f t="shared" ref="N426:O426" si="484">N425+0.0625</f>
        <v>34.4375</v>
      </c>
      <c r="O426" s="400">
        <f t="shared" si="484"/>
        <v>44.4375</v>
      </c>
    </row>
    <row r="427" spans="2:15" x14ac:dyDescent="0.25">
      <c r="B427" s="213">
        <f t="shared" si="477"/>
        <v>68.5</v>
      </c>
      <c r="D427" s="214">
        <f t="shared" si="438"/>
        <v>35.125</v>
      </c>
      <c r="E427" s="214">
        <f t="shared" si="439"/>
        <v>39.5</v>
      </c>
      <c r="F427" s="135">
        <f t="shared" si="440"/>
        <v>56.5</v>
      </c>
      <c r="H427" s="130">
        <f t="shared" si="441"/>
        <v>34.5</v>
      </c>
      <c r="I427" s="130">
        <f t="shared" si="442"/>
        <v>38.5</v>
      </c>
      <c r="K427" s="215">
        <f t="shared" si="443"/>
        <v>41.5</v>
      </c>
      <c r="L427" s="215">
        <f t="shared" si="444"/>
        <v>38.5</v>
      </c>
      <c r="N427" s="400">
        <f t="shared" ref="N427:O427" si="485">N426+0.0625</f>
        <v>34.5</v>
      </c>
      <c r="O427" s="400">
        <f t="shared" si="485"/>
        <v>44.5</v>
      </c>
    </row>
    <row r="428" spans="2:15" x14ac:dyDescent="0.25">
      <c r="B428" s="213">
        <f t="shared" si="477"/>
        <v>68.5625</v>
      </c>
      <c r="D428" s="214">
        <f t="shared" si="438"/>
        <v>35.1875</v>
      </c>
      <c r="E428" s="214">
        <f t="shared" si="439"/>
        <v>39.5625</v>
      </c>
      <c r="F428" s="135">
        <f t="shared" si="440"/>
        <v>56.5625</v>
      </c>
      <c r="H428" s="130">
        <f t="shared" si="441"/>
        <v>34.5625</v>
      </c>
      <c r="I428" s="130">
        <f t="shared" si="442"/>
        <v>38.5625</v>
      </c>
      <c r="K428" s="215">
        <f t="shared" si="443"/>
        <v>41.5625</v>
      </c>
      <c r="L428" s="215">
        <f t="shared" si="444"/>
        <v>38.5625</v>
      </c>
      <c r="N428" s="400">
        <f t="shared" ref="N428:O428" si="486">N427+0.0625</f>
        <v>34.5625</v>
      </c>
      <c r="O428" s="400">
        <f t="shared" si="486"/>
        <v>44.5625</v>
      </c>
    </row>
    <row r="429" spans="2:15" x14ac:dyDescent="0.25">
      <c r="B429" s="213">
        <f t="shared" si="477"/>
        <v>68.625</v>
      </c>
      <c r="D429" s="214">
        <f t="shared" si="438"/>
        <v>35.25</v>
      </c>
      <c r="E429" s="214">
        <f t="shared" si="439"/>
        <v>39.625</v>
      </c>
      <c r="F429" s="135">
        <f t="shared" si="440"/>
        <v>56.625</v>
      </c>
      <c r="H429" s="130">
        <f t="shared" si="441"/>
        <v>34.625</v>
      </c>
      <c r="I429" s="130">
        <f t="shared" si="442"/>
        <v>38.625</v>
      </c>
      <c r="K429" s="215">
        <f t="shared" si="443"/>
        <v>41.625</v>
      </c>
      <c r="L429" s="215">
        <f t="shared" si="444"/>
        <v>38.625</v>
      </c>
      <c r="N429" s="400">
        <f t="shared" ref="N429:O429" si="487">N428+0.0625</f>
        <v>34.625</v>
      </c>
      <c r="O429" s="400">
        <f t="shared" si="487"/>
        <v>44.625</v>
      </c>
    </row>
    <row r="430" spans="2:15" x14ac:dyDescent="0.25">
      <c r="B430" s="213">
        <f t="shared" si="477"/>
        <v>68.6875</v>
      </c>
      <c r="D430" s="214">
        <f t="shared" si="438"/>
        <v>35.3125</v>
      </c>
      <c r="E430" s="214">
        <f t="shared" si="439"/>
        <v>39.6875</v>
      </c>
      <c r="F430" s="135">
        <f t="shared" si="440"/>
        <v>56.6875</v>
      </c>
      <c r="H430" s="130">
        <f t="shared" si="441"/>
        <v>34.6875</v>
      </c>
      <c r="I430" s="130">
        <f t="shared" si="442"/>
        <v>38.6875</v>
      </c>
      <c r="K430" s="215">
        <f t="shared" si="443"/>
        <v>41.6875</v>
      </c>
      <c r="L430" s="215">
        <f t="shared" si="444"/>
        <v>38.6875</v>
      </c>
      <c r="N430" s="400">
        <f t="shared" ref="N430:O430" si="488">N429+0.0625</f>
        <v>34.6875</v>
      </c>
      <c r="O430" s="400">
        <f t="shared" si="488"/>
        <v>44.6875</v>
      </c>
    </row>
    <row r="431" spans="2:15" x14ac:dyDescent="0.25">
      <c r="B431" s="213">
        <f t="shared" si="477"/>
        <v>68.75</v>
      </c>
      <c r="D431" s="214">
        <f t="shared" si="438"/>
        <v>35.375</v>
      </c>
      <c r="E431" s="214">
        <f t="shared" si="439"/>
        <v>39.75</v>
      </c>
      <c r="F431" s="135">
        <f t="shared" si="440"/>
        <v>56.75</v>
      </c>
      <c r="H431" s="130">
        <f t="shared" si="441"/>
        <v>34.75</v>
      </c>
      <c r="I431" s="130">
        <f t="shared" si="442"/>
        <v>38.75</v>
      </c>
      <c r="K431" s="215">
        <f t="shared" si="443"/>
        <v>41.75</v>
      </c>
      <c r="L431" s="215">
        <f t="shared" si="444"/>
        <v>38.75</v>
      </c>
      <c r="N431" s="400">
        <f t="shared" ref="N431:O431" si="489">N430+0.0625</f>
        <v>34.75</v>
      </c>
      <c r="O431" s="400">
        <f t="shared" si="489"/>
        <v>44.75</v>
      </c>
    </row>
    <row r="432" spans="2:15" x14ac:dyDescent="0.25">
      <c r="B432" s="213">
        <f t="shared" si="477"/>
        <v>68.8125</v>
      </c>
      <c r="D432" s="214">
        <f t="shared" si="438"/>
        <v>35.4375</v>
      </c>
      <c r="E432" s="214">
        <f t="shared" si="439"/>
        <v>39.8125</v>
      </c>
      <c r="F432" s="135">
        <f t="shared" si="440"/>
        <v>56.8125</v>
      </c>
      <c r="H432" s="130">
        <f t="shared" si="441"/>
        <v>34.8125</v>
      </c>
      <c r="I432" s="130">
        <f t="shared" si="442"/>
        <v>38.8125</v>
      </c>
      <c r="K432" s="215">
        <f t="shared" si="443"/>
        <v>41.8125</v>
      </c>
      <c r="L432" s="215">
        <f t="shared" si="444"/>
        <v>38.8125</v>
      </c>
      <c r="N432" s="400">
        <f t="shared" ref="N432:O432" si="490">N431+0.0625</f>
        <v>34.8125</v>
      </c>
      <c r="O432" s="400">
        <f t="shared" si="490"/>
        <v>44.8125</v>
      </c>
    </row>
    <row r="433" spans="2:15" x14ac:dyDescent="0.25">
      <c r="B433" s="213">
        <f t="shared" si="477"/>
        <v>68.875</v>
      </c>
      <c r="D433" s="214">
        <f t="shared" si="438"/>
        <v>35.5</v>
      </c>
      <c r="E433" s="214">
        <f t="shared" si="439"/>
        <v>39.875</v>
      </c>
      <c r="F433" s="135">
        <f t="shared" si="440"/>
        <v>56.875</v>
      </c>
      <c r="H433" s="130">
        <f t="shared" si="441"/>
        <v>34.875</v>
      </c>
      <c r="I433" s="130">
        <f t="shared" si="442"/>
        <v>38.875</v>
      </c>
      <c r="K433" s="215">
        <f t="shared" si="443"/>
        <v>41.875</v>
      </c>
      <c r="L433" s="215">
        <f t="shared" si="444"/>
        <v>38.875</v>
      </c>
      <c r="N433" s="400">
        <f t="shared" ref="N433:O433" si="491">N432+0.0625</f>
        <v>34.875</v>
      </c>
      <c r="O433" s="400">
        <f t="shared" si="491"/>
        <v>44.875</v>
      </c>
    </row>
    <row r="434" spans="2:15" x14ac:dyDescent="0.25">
      <c r="B434" s="213">
        <f t="shared" si="477"/>
        <v>68.9375</v>
      </c>
      <c r="D434" s="214">
        <f t="shared" si="438"/>
        <v>35.5625</v>
      </c>
      <c r="E434" s="214">
        <f t="shared" si="439"/>
        <v>39.9375</v>
      </c>
      <c r="F434" s="135">
        <f t="shared" si="440"/>
        <v>56.9375</v>
      </c>
      <c r="H434" s="130">
        <f t="shared" si="441"/>
        <v>34.9375</v>
      </c>
      <c r="I434" s="130">
        <f t="shared" si="442"/>
        <v>38.9375</v>
      </c>
      <c r="K434" s="215">
        <f t="shared" si="443"/>
        <v>41.9375</v>
      </c>
      <c r="L434" s="215">
        <f t="shared" si="444"/>
        <v>38.9375</v>
      </c>
      <c r="N434" s="400">
        <f t="shared" ref="N434:O434" si="492">N433+0.0625</f>
        <v>34.9375</v>
      </c>
      <c r="O434" s="400">
        <f t="shared" si="492"/>
        <v>44.9375</v>
      </c>
    </row>
    <row r="435" spans="2:15" x14ac:dyDescent="0.25">
      <c r="B435" s="213">
        <f t="shared" si="477"/>
        <v>69</v>
      </c>
      <c r="D435" s="214">
        <f t="shared" si="438"/>
        <v>35.625</v>
      </c>
      <c r="E435" s="214">
        <f t="shared" si="439"/>
        <v>40</v>
      </c>
      <c r="F435" s="135">
        <f t="shared" si="440"/>
        <v>57</v>
      </c>
      <c r="H435" s="130">
        <f t="shared" si="441"/>
        <v>35</v>
      </c>
      <c r="I435" s="130">
        <f t="shared" si="442"/>
        <v>39</v>
      </c>
      <c r="K435" s="215">
        <f t="shared" si="443"/>
        <v>42</v>
      </c>
      <c r="L435" s="215">
        <f t="shared" si="444"/>
        <v>39</v>
      </c>
      <c r="N435" s="400">
        <f t="shared" ref="N435:O435" si="493">N434+0.0625</f>
        <v>35</v>
      </c>
      <c r="O435" s="400">
        <f t="shared" si="493"/>
        <v>45</v>
      </c>
    </row>
    <row r="436" spans="2:15" x14ac:dyDescent="0.25">
      <c r="B436" s="213">
        <f t="shared" si="477"/>
        <v>69.0625</v>
      </c>
      <c r="D436" s="214">
        <f t="shared" si="438"/>
        <v>35.6875</v>
      </c>
      <c r="E436" s="214">
        <f t="shared" si="439"/>
        <v>40.0625</v>
      </c>
      <c r="F436" s="135">
        <f t="shared" si="440"/>
        <v>57.0625</v>
      </c>
      <c r="H436" s="130">
        <f t="shared" si="441"/>
        <v>35.0625</v>
      </c>
      <c r="I436" s="130">
        <f t="shared" si="442"/>
        <v>39.0625</v>
      </c>
      <c r="K436" s="215">
        <f t="shared" si="443"/>
        <v>42.0625</v>
      </c>
      <c r="L436" s="215">
        <f t="shared" si="444"/>
        <v>39.0625</v>
      </c>
      <c r="N436" s="400">
        <f t="shared" ref="N436:O436" si="494">N435+0.0625</f>
        <v>35.0625</v>
      </c>
      <c r="O436" s="400">
        <f t="shared" si="494"/>
        <v>45.0625</v>
      </c>
    </row>
    <row r="437" spans="2:15" x14ac:dyDescent="0.25">
      <c r="B437" s="213">
        <f t="shared" si="477"/>
        <v>69.125</v>
      </c>
      <c r="D437" s="214">
        <f t="shared" si="438"/>
        <v>35.75</v>
      </c>
      <c r="E437" s="214">
        <f t="shared" si="439"/>
        <v>40.125</v>
      </c>
      <c r="F437" s="135">
        <f t="shared" si="440"/>
        <v>57.125</v>
      </c>
      <c r="H437" s="130">
        <f t="shared" si="441"/>
        <v>35.125</v>
      </c>
      <c r="I437" s="130">
        <f t="shared" si="442"/>
        <v>39.125</v>
      </c>
      <c r="K437" s="215">
        <f t="shared" si="443"/>
        <v>42.125</v>
      </c>
      <c r="L437" s="215">
        <f t="shared" si="444"/>
        <v>39.125</v>
      </c>
      <c r="N437" s="400">
        <f t="shared" ref="N437:O437" si="495">N436+0.0625</f>
        <v>35.125</v>
      </c>
      <c r="O437" s="400">
        <f t="shared" si="495"/>
        <v>45.125</v>
      </c>
    </row>
    <row r="438" spans="2:15" x14ac:dyDescent="0.25">
      <c r="B438" s="213">
        <f t="shared" si="477"/>
        <v>69.1875</v>
      </c>
      <c r="D438" s="214">
        <f t="shared" si="438"/>
        <v>35.8125</v>
      </c>
      <c r="E438" s="214">
        <f t="shared" si="439"/>
        <v>40.1875</v>
      </c>
      <c r="F438" s="135">
        <f t="shared" si="440"/>
        <v>57.1875</v>
      </c>
      <c r="H438" s="130">
        <f t="shared" si="441"/>
        <v>35.1875</v>
      </c>
      <c r="I438" s="130">
        <f t="shared" si="442"/>
        <v>39.1875</v>
      </c>
      <c r="K438" s="215">
        <f t="shared" si="443"/>
        <v>42.1875</v>
      </c>
      <c r="L438" s="215">
        <f t="shared" si="444"/>
        <v>39.1875</v>
      </c>
      <c r="N438" s="400">
        <f t="shared" ref="N438:O438" si="496">N437+0.0625</f>
        <v>35.1875</v>
      </c>
      <c r="O438" s="400">
        <f t="shared" si="496"/>
        <v>45.1875</v>
      </c>
    </row>
    <row r="439" spans="2:15" x14ac:dyDescent="0.25">
      <c r="B439" s="213">
        <f t="shared" si="477"/>
        <v>69.25</v>
      </c>
      <c r="D439" s="214">
        <f t="shared" si="438"/>
        <v>35.875</v>
      </c>
      <c r="E439" s="214">
        <f t="shared" si="439"/>
        <v>40.25</v>
      </c>
      <c r="F439" s="135">
        <f t="shared" si="440"/>
        <v>57.25</v>
      </c>
      <c r="H439" s="130">
        <f t="shared" si="441"/>
        <v>35.25</v>
      </c>
      <c r="I439" s="130">
        <f t="shared" si="442"/>
        <v>39.25</v>
      </c>
      <c r="K439" s="215">
        <f t="shared" si="443"/>
        <v>42.25</v>
      </c>
      <c r="L439" s="215">
        <f t="shared" si="444"/>
        <v>39.25</v>
      </c>
      <c r="N439" s="400">
        <f t="shared" ref="N439:O439" si="497">N438+0.0625</f>
        <v>35.25</v>
      </c>
      <c r="O439" s="400">
        <f t="shared" si="497"/>
        <v>45.25</v>
      </c>
    </row>
    <row r="440" spans="2:15" x14ac:dyDescent="0.25">
      <c r="B440" s="213">
        <f t="shared" si="477"/>
        <v>69.3125</v>
      </c>
      <c r="D440" s="214">
        <f t="shared" si="438"/>
        <v>35.9375</v>
      </c>
      <c r="E440" s="214">
        <f t="shared" si="439"/>
        <v>40.3125</v>
      </c>
      <c r="F440" s="135">
        <f t="shared" si="440"/>
        <v>57.3125</v>
      </c>
      <c r="H440" s="130">
        <f t="shared" si="441"/>
        <v>35.3125</v>
      </c>
      <c r="I440" s="130">
        <f t="shared" si="442"/>
        <v>39.3125</v>
      </c>
      <c r="K440" s="215">
        <f t="shared" si="443"/>
        <v>42.3125</v>
      </c>
      <c r="L440" s="215">
        <f t="shared" si="444"/>
        <v>39.3125</v>
      </c>
      <c r="N440" s="400">
        <f t="shared" ref="N440:O440" si="498">N439+0.0625</f>
        <v>35.3125</v>
      </c>
      <c r="O440" s="400">
        <f t="shared" si="498"/>
        <v>45.3125</v>
      </c>
    </row>
    <row r="441" spans="2:15" x14ac:dyDescent="0.25">
      <c r="B441" s="213">
        <f t="shared" si="477"/>
        <v>69.375</v>
      </c>
      <c r="D441" s="214">
        <f t="shared" si="438"/>
        <v>36</v>
      </c>
      <c r="E441" s="214">
        <f t="shared" si="439"/>
        <v>40.375</v>
      </c>
      <c r="F441" s="135">
        <f t="shared" si="440"/>
        <v>57.375</v>
      </c>
      <c r="H441" s="130">
        <f t="shared" si="441"/>
        <v>35.375</v>
      </c>
      <c r="I441" s="130">
        <f t="shared" si="442"/>
        <v>39.375</v>
      </c>
      <c r="K441" s="215">
        <f t="shared" si="443"/>
        <v>42.375</v>
      </c>
      <c r="L441" s="215">
        <f t="shared" si="444"/>
        <v>39.375</v>
      </c>
      <c r="N441" s="400">
        <f t="shared" ref="N441:O441" si="499">N440+0.0625</f>
        <v>35.375</v>
      </c>
      <c r="O441" s="400">
        <f t="shared" si="499"/>
        <v>45.375</v>
      </c>
    </row>
    <row r="442" spans="2:15" x14ac:dyDescent="0.25">
      <c r="B442" s="213">
        <f t="shared" si="477"/>
        <v>69.4375</v>
      </c>
      <c r="D442" s="214">
        <f t="shared" si="438"/>
        <v>36.0625</v>
      </c>
      <c r="E442" s="214">
        <f t="shared" si="439"/>
        <v>40.4375</v>
      </c>
      <c r="F442" s="135">
        <f t="shared" si="440"/>
        <v>57.4375</v>
      </c>
      <c r="H442" s="130">
        <f t="shared" si="441"/>
        <v>35.4375</v>
      </c>
      <c r="I442" s="130">
        <f t="shared" si="442"/>
        <v>39.4375</v>
      </c>
      <c r="K442" s="215">
        <f t="shared" si="443"/>
        <v>42.4375</v>
      </c>
      <c r="L442" s="215">
        <f t="shared" si="444"/>
        <v>39.4375</v>
      </c>
      <c r="N442" s="400">
        <f t="shared" ref="N442:O442" si="500">N441+0.0625</f>
        <v>35.4375</v>
      </c>
      <c r="O442" s="400">
        <f t="shared" si="500"/>
        <v>45.4375</v>
      </c>
    </row>
    <row r="443" spans="2:15" x14ac:dyDescent="0.25">
      <c r="B443" s="213">
        <f t="shared" si="477"/>
        <v>69.5</v>
      </c>
      <c r="D443" s="214">
        <f t="shared" si="438"/>
        <v>36.125</v>
      </c>
      <c r="E443" s="214">
        <f t="shared" si="439"/>
        <v>40.5</v>
      </c>
      <c r="F443" s="135">
        <f t="shared" si="440"/>
        <v>57.5</v>
      </c>
      <c r="H443" s="130">
        <f t="shared" si="441"/>
        <v>35.5</v>
      </c>
      <c r="I443" s="130">
        <f t="shared" si="442"/>
        <v>39.5</v>
      </c>
      <c r="K443" s="215">
        <f t="shared" si="443"/>
        <v>42.5</v>
      </c>
      <c r="L443" s="215">
        <f t="shared" si="444"/>
        <v>39.5</v>
      </c>
      <c r="N443" s="400">
        <f t="shared" ref="N443:O443" si="501">N442+0.0625</f>
        <v>35.5</v>
      </c>
      <c r="O443" s="400">
        <f t="shared" si="501"/>
        <v>45.5</v>
      </c>
    </row>
    <row r="444" spans="2:15" x14ac:dyDescent="0.25">
      <c r="B444" s="213">
        <f t="shared" si="477"/>
        <v>69.5625</v>
      </c>
      <c r="D444" s="214">
        <f t="shared" si="438"/>
        <v>36.1875</v>
      </c>
      <c r="E444" s="214">
        <f t="shared" si="439"/>
        <v>40.5625</v>
      </c>
      <c r="F444" s="135">
        <f t="shared" si="440"/>
        <v>57.5625</v>
      </c>
      <c r="H444" s="130">
        <f t="shared" si="441"/>
        <v>35.5625</v>
      </c>
      <c r="I444" s="130">
        <f t="shared" si="442"/>
        <v>39.5625</v>
      </c>
      <c r="K444" s="215">
        <f t="shared" si="443"/>
        <v>42.5625</v>
      </c>
      <c r="L444" s="215">
        <f t="shared" si="444"/>
        <v>39.5625</v>
      </c>
      <c r="N444" s="400">
        <f t="shared" ref="N444:O444" si="502">N443+0.0625</f>
        <v>35.5625</v>
      </c>
      <c r="O444" s="400">
        <f t="shared" si="502"/>
        <v>45.5625</v>
      </c>
    </row>
    <row r="445" spans="2:15" x14ac:dyDescent="0.25">
      <c r="B445" s="213">
        <f t="shared" si="477"/>
        <v>69.625</v>
      </c>
      <c r="D445" s="214">
        <f t="shared" si="438"/>
        <v>36.25</v>
      </c>
      <c r="E445" s="214">
        <f t="shared" si="439"/>
        <v>40.625</v>
      </c>
      <c r="F445" s="135">
        <f t="shared" si="440"/>
        <v>57.625</v>
      </c>
      <c r="H445" s="130">
        <f t="shared" si="441"/>
        <v>35.625</v>
      </c>
      <c r="I445" s="130">
        <f t="shared" si="442"/>
        <v>39.625</v>
      </c>
      <c r="K445" s="215">
        <f t="shared" si="443"/>
        <v>42.625</v>
      </c>
      <c r="L445" s="215">
        <f t="shared" si="444"/>
        <v>39.625</v>
      </c>
      <c r="N445" s="400">
        <f t="shared" ref="N445:O445" si="503">N444+0.0625</f>
        <v>35.625</v>
      </c>
      <c r="O445" s="400">
        <f t="shared" si="503"/>
        <v>45.625</v>
      </c>
    </row>
    <row r="446" spans="2:15" x14ac:dyDescent="0.25">
      <c r="B446" s="213">
        <f t="shared" si="477"/>
        <v>69.6875</v>
      </c>
      <c r="D446" s="214">
        <f t="shared" si="438"/>
        <v>36.3125</v>
      </c>
      <c r="E446" s="214">
        <f t="shared" si="439"/>
        <v>40.6875</v>
      </c>
      <c r="F446" s="135">
        <f t="shared" si="440"/>
        <v>57.6875</v>
      </c>
      <c r="H446" s="130">
        <f t="shared" si="441"/>
        <v>35.6875</v>
      </c>
      <c r="I446" s="130">
        <f t="shared" si="442"/>
        <v>39.6875</v>
      </c>
      <c r="K446" s="215">
        <f t="shared" si="443"/>
        <v>42.6875</v>
      </c>
      <c r="L446" s="215">
        <f t="shared" si="444"/>
        <v>39.6875</v>
      </c>
      <c r="N446" s="400">
        <f t="shared" ref="N446:O446" si="504">N445+0.0625</f>
        <v>35.6875</v>
      </c>
      <c r="O446" s="400">
        <f t="shared" si="504"/>
        <v>45.6875</v>
      </c>
    </row>
    <row r="447" spans="2:15" x14ac:dyDescent="0.25">
      <c r="B447" s="213">
        <f t="shared" si="477"/>
        <v>69.75</v>
      </c>
      <c r="D447" s="214">
        <f t="shared" si="438"/>
        <v>36.375</v>
      </c>
      <c r="E447" s="214">
        <f t="shared" si="439"/>
        <v>40.75</v>
      </c>
      <c r="F447" s="135">
        <f t="shared" si="440"/>
        <v>57.75</v>
      </c>
      <c r="H447" s="130">
        <f t="shared" si="441"/>
        <v>35.75</v>
      </c>
      <c r="I447" s="130">
        <f t="shared" si="442"/>
        <v>39.75</v>
      </c>
      <c r="K447" s="215">
        <f t="shared" si="443"/>
        <v>42.75</v>
      </c>
      <c r="L447" s="215">
        <f t="shared" si="444"/>
        <v>39.75</v>
      </c>
      <c r="N447" s="400">
        <f t="shared" ref="N447:O447" si="505">N446+0.0625</f>
        <v>35.75</v>
      </c>
      <c r="O447" s="400">
        <f t="shared" si="505"/>
        <v>45.75</v>
      </c>
    </row>
    <row r="448" spans="2:15" x14ac:dyDescent="0.25">
      <c r="B448" s="213">
        <f t="shared" si="477"/>
        <v>69.8125</v>
      </c>
      <c r="D448" s="214">
        <f t="shared" si="438"/>
        <v>36.4375</v>
      </c>
      <c r="E448" s="214">
        <f t="shared" si="439"/>
        <v>40.8125</v>
      </c>
      <c r="F448" s="135">
        <f t="shared" si="440"/>
        <v>57.8125</v>
      </c>
      <c r="H448" s="130">
        <f t="shared" si="441"/>
        <v>35.8125</v>
      </c>
      <c r="I448" s="130">
        <f t="shared" si="442"/>
        <v>39.8125</v>
      </c>
      <c r="K448" s="215">
        <f t="shared" si="443"/>
        <v>42.8125</v>
      </c>
      <c r="L448" s="215">
        <f t="shared" si="444"/>
        <v>39.8125</v>
      </c>
      <c r="N448" s="400">
        <f t="shared" ref="N448:O448" si="506">N447+0.0625</f>
        <v>35.8125</v>
      </c>
      <c r="O448" s="400">
        <f t="shared" si="506"/>
        <v>45.8125</v>
      </c>
    </row>
    <row r="449" spans="2:15" x14ac:dyDescent="0.25">
      <c r="B449" s="213">
        <f t="shared" si="477"/>
        <v>69.875</v>
      </c>
      <c r="D449" s="214">
        <f t="shared" si="438"/>
        <v>36.5</v>
      </c>
      <c r="E449" s="214">
        <f t="shared" si="439"/>
        <v>40.875</v>
      </c>
      <c r="F449" s="135">
        <f t="shared" si="440"/>
        <v>57.875</v>
      </c>
      <c r="H449" s="130">
        <f t="shared" si="441"/>
        <v>35.875</v>
      </c>
      <c r="I449" s="130">
        <f t="shared" si="442"/>
        <v>39.875</v>
      </c>
      <c r="K449" s="215">
        <f t="shared" si="443"/>
        <v>42.875</v>
      </c>
      <c r="L449" s="215">
        <f t="shared" si="444"/>
        <v>39.875</v>
      </c>
      <c r="N449" s="400">
        <f t="shared" ref="N449:O449" si="507">N448+0.0625</f>
        <v>35.875</v>
      </c>
      <c r="O449" s="400">
        <f t="shared" si="507"/>
        <v>45.875</v>
      </c>
    </row>
    <row r="450" spans="2:15" x14ac:dyDescent="0.25">
      <c r="B450" s="213">
        <f t="shared" si="477"/>
        <v>69.9375</v>
      </c>
      <c r="D450" s="214">
        <f t="shared" si="438"/>
        <v>36.5625</v>
      </c>
      <c r="E450" s="214">
        <f t="shared" si="439"/>
        <v>40.9375</v>
      </c>
      <c r="F450" s="135">
        <f t="shared" si="440"/>
        <v>57.9375</v>
      </c>
      <c r="H450" s="130">
        <f t="shared" si="441"/>
        <v>35.9375</v>
      </c>
      <c r="I450" s="130">
        <f t="shared" si="442"/>
        <v>39.9375</v>
      </c>
      <c r="K450" s="215">
        <f t="shared" si="443"/>
        <v>42.9375</v>
      </c>
      <c r="L450" s="215">
        <f t="shared" si="444"/>
        <v>39.9375</v>
      </c>
      <c r="N450" s="400">
        <f t="shared" ref="N450:O450" si="508">N449+0.0625</f>
        <v>35.9375</v>
      </c>
      <c r="O450" s="400">
        <f t="shared" si="508"/>
        <v>45.9375</v>
      </c>
    </row>
    <row r="451" spans="2:15" x14ac:dyDescent="0.25">
      <c r="B451" s="213">
        <f t="shared" si="477"/>
        <v>70</v>
      </c>
      <c r="D451" s="214">
        <f t="shared" si="438"/>
        <v>36.625</v>
      </c>
      <c r="E451" s="214">
        <f t="shared" si="439"/>
        <v>41</v>
      </c>
      <c r="F451" s="135">
        <f t="shared" si="440"/>
        <v>58</v>
      </c>
      <c r="H451" s="130">
        <f t="shared" si="441"/>
        <v>36</v>
      </c>
      <c r="I451" s="130">
        <f t="shared" si="442"/>
        <v>40</v>
      </c>
      <c r="K451" s="215">
        <f t="shared" si="443"/>
        <v>43</v>
      </c>
      <c r="L451" s="215">
        <f t="shared" si="444"/>
        <v>40</v>
      </c>
      <c r="N451" s="400">
        <f t="shared" ref="N451" si="509">N450+0.0625</f>
        <v>36</v>
      </c>
      <c r="O451" s="400">
        <f t="shared" ref="O451" si="510">O450+0.0625</f>
        <v>46</v>
      </c>
    </row>
    <row r="452" spans="2:15" x14ac:dyDescent="0.25">
      <c r="B452" s="213">
        <f t="shared" ref="B452:B515" si="511">B451+0.0625</f>
        <v>70.0625</v>
      </c>
      <c r="D452" s="214">
        <f t="shared" ref="D452:D515" si="512">D451+0.0625</f>
        <v>36.6875</v>
      </c>
      <c r="E452" s="214">
        <f t="shared" ref="E452:E515" si="513">E451+0.0625</f>
        <v>41.0625</v>
      </c>
      <c r="F452" s="135">
        <f t="shared" ref="F452:F515" si="514">F451+0.0625</f>
        <v>58.0625</v>
      </c>
      <c r="H452" s="130">
        <f t="shared" ref="H452:H515" si="515">H451+0.0625</f>
        <v>36.0625</v>
      </c>
      <c r="I452" s="130">
        <f t="shared" ref="I452:I515" si="516">I451+0.0625</f>
        <v>40.0625</v>
      </c>
      <c r="K452" s="215">
        <f t="shared" ref="K452:K483" si="517">K451+0.0625</f>
        <v>43.0625</v>
      </c>
      <c r="N452" s="400">
        <f t="shared" ref="N452" si="518">N451+0.0625</f>
        <v>36.0625</v>
      </c>
      <c r="O452" s="400">
        <f t="shared" ref="O452" si="519">O451+0.0625</f>
        <v>46.0625</v>
      </c>
    </row>
    <row r="453" spans="2:15" x14ac:dyDescent="0.25">
      <c r="B453" s="213">
        <f t="shared" si="511"/>
        <v>70.125</v>
      </c>
      <c r="D453" s="214">
        <f t="shared" si="512"/>
        <v>36.75</v>
      </c>
      <c r="E453" s="214">
        <f t="shared" si="513"/>
        <v>41.125</v>
      </c>
      <c r="F453" s="135">
        <f t="shared" si="514"/>
        <v>58.125</v>
      </c>
      <c r="H453" s="130">
        <f t="shared" si="515"/>
        <v>36.125</v>
      </c>
      <c r="I453" s="130">
        <f t="shared" si="516"/>
        <v>40.125</v>
      </c>
      <c r="K453" s="215">
        <f t="shared" si="517"/>
        <v>43.125</v>
      </c>
      <c r="N453" s="400">
        <f t="shared" ref="N453" si="520">N452+0.0625</f>
        <v>36.125</v>
      </c>
      <c r="O453" s="400">
        <f t="shared" ref="O453" si="521">O452+0.0625</f>
        <v>46.125</v>
      </c>
    </row>
    <row r="454" spans="2:15" x14ac:dyDescent="0.25">
      <c r="B454" s="213">
        <f t="shared" si="511"/>
        <v>70.1875</v>
      </c>
      <c r="D454" s="214">
        <f t="shared" si="512"/>
        <v>36.8125</v>
      </c>
      <c r="E454" s="214">
        <f t="shared" si="513"/>
        <v>41.1875</v>
      </c>
      <c r="F454" s="135">
        <f t="shared" si="514"/>
        <v>58.1875</v>
      </c>
      <c r="H454" s="130">
        <f t="shared" si="515"/>
        <v>36.1875</v>
      </c>
      <c r="I454" s="130">
        <f t="shared" si="516"/>
        <v>40.1875</v>
      </c>
      <c r="K454" s="215">
        <f t="shared" si="517"/>
        <v>43.1875</v>
      </c>
      <c r="N454" s="400">
        <f t="shared" ref="N454" si="522">N453+0.0625</f>
        <v>36.1875</v>
      </c>
      <c r="O454" s="400">
        <f t="shared" ref="O454" si="523">O453+0.0625</f>
        <v>46.1875</v>
      </c>
    </row>
    <row r="455" spans="2:15" x14ac:dyDescent="0.25">
      <c r="B455" s="213">
        <f t="shared" si="511"/>
        <v>70.25</v>
      </c>
      <c r="D455" s="214">
        <f t="shared" si="512"/>
        <v>36.875</v>
      </c>
      <c r="E455" s="214">
        <f t="shared" si="513"/>
        <v>41.25</v>
      </c>
      <c r="F455" s="135">
        <f t="shared" si="514"/>
        <v>58.25</v>
      </c>
      <c r="H455" s="130">
        <f t="shared" si="515"/>
        <v>36.25</v>
      </c>
      <c r="I455" s="130">
        <f t="shared" si="516"/>
        <v>40.25</v>
      </c>
      <c r="K455" s="215">
        <f t="shared" si="517"/>
        <v>43.25</v>
      </c>
      <c r="N455" s="400">
        <f t="shared" ref="N455" si="524">N454+0.0625</f>
        <v>36.25</v>
      </c>
      <c r="O455" s="400">
        <f t="shared" ref="O455" si="525">O454+0.0625</f>
        <v>46.25</v>
      </c>
    </row>
    <row r="456" spans="2:15" x14ac:dyDescent="0.25">
      <c r="B456" s="213">
        <f t="shared" si="511"/>
        <v>70.3125</v>
      </c>
      <c r="D456" s="214">
        <f t="shared" si="512"/>
        <v>36.9375</v>
      </c>
      <c r="E456" s="214">
        <f t="shared" si="513"/>
        <v>41.3125</v>
      </c>
      <c r="F456" s="135">
        <f t="shared" si="514"/>
        <v>58.3125</v>
      </c>
      <c r="H456" s="130">
        <f t="shared" si="515"/>
        <v>36.3125</v>
      </c>
      <c r="I456" s="130">
        <f t="shared" si="516"/>
        <v>40.3125</v>
      </c>
      <c r="K456" s="215">
        <f t="shared" si="517"/>
        <v>43.3125</v>
      </c>
      <c r="N456" s="400">
        <f t="shared" ref="N456" si="526">N455+0.0625</f>
        <v>36.3125</v>
      </c>
      <c r="O456" s="400">
        <f t="shared" ref="O456" si="527">O455+0.0625</f>
        <v>46.3125</v>
      </c>
    </row>
    <row r="457" spans="2:15" x14ac:dyDescent="0.25">
      <c r="B457" s="213">
        <f t="shared" si="511"/>
        <v>70.375</v>
      </c>
      <c r="D457" s="214">
        <f t="shared" si="512"/>
        <v>37</v>
      </c>
      <c r="E457" s="214">
        <f t="shared" si="513"/>
        <v>41.375</v>
      </c>
      <c r="F457" s="135">
        <f t="shared" si="514"/>
        <v>58.375</v>
      </c>
      <c r="H457" s="130">
        <f t="shared" si="515"/>
        <v>36.375</v>
      </c>
      <c r="I457" s="130">
        <f t="shared" si="516"/>
        <v>40.375</v>
      </c>
      <c r="K457" s="215">
        <f t="shared" si="517"/>
        <v>43.375</v>
      </c>
      <c r="N457" s="400">
        <f t="shared" ref="N457" si="528">N456+0.0625</f>
        <v>36.375</v>
      </c>
      <c r="O457" s="400">
        <f t="shared" ref="O457" si="529">O456+0.0625</f>
        <v>46.375</v>
      </c>
    </row>
    <row r="458" spans="2:15" x14ac:dyDescent="0.25">
      <c r="B458" s="213">
        <f t="shared" si="511"/>
        <v>70.4375</v>
      </c>
      <c r="D458" s="214">
        <f t="shared" si="512"/>
        <v>37.0625</v>
      </c>
      <c r="E458" s="214">
        <f t="shared" si="513"/>
        <v>41.4375</v>
      </c>
      <c r="F458" s="135">
        <f t="shared" si="514"/>
        <v>58.4375</v>
      </c>
      <c r="H458" s="130">
        <f t="shared" si="515"/>
        <v>36.4375</v>
      </c>
      <c r="I458" s="130">
        <f t="shared" si="516"/>
        <v>40.4375</v>
      </c>
      <c r="K458" s="215">
        <f t="shared" si="517"/>
        <v>43.4375</v>
      </c>
      <c r="N458" s="400">
        <f t="shared" ref="N458" si="530">N457+0.0625</f>
        <v>36.4375</v>
      </c>
      <c r="O458" s="400">
        <f t="shared" ref="O458" si="531">O457+0.0625</f>
        <v>46.4375</v>
      </c>
    </row>
    <row r="459" spans="2:15" x14ac:dyDescent="0.25">
      <c r="B459" s="213">
        <f t="shared" si="511"/>
        <v>70.5</v>
      </c>
      <c r="D459" s="214">
        <f t="shared" si="512"/>
        <v>37.125</v>
      </c>
      <c r="E459" s="214">
        <f t="shared" si="513"/>
        <v>41.5</v>
      </c>
      <c r="F459" s="135">
        <f t="shared" si="514"/>
        <v>58.5</v>
      </c>
      <c r="H459" s="130">
        <f t="shared" si="515"/>
        <v>36.5</v>
      </c>
      <c r="I459" s="130">
        <f t="shared" si="516"/>
        <v>40.5</v>
      </c>
      <c r="K459" s="215">
        <f t="shared" si="517"/>
        <v>43.5</v>
      </c>
      <c r="N459" s="400">
        <f t="shared" ref="N459" si="532">N458+0.0625</f>
        <v>36.5</v>
      </c>
      <c r="O459" s="400">
        <f t="shared" ref="O459" si="533">O458+0.0625</f>
        <v>46.5</v>
      </c>
    </row>
    <row r="460" spans="2:15" x14ac:dyDescent="0.25">
      <c r="B460" s="213">
        <f t="shared" si="511"/>
        <v>70.5625</v>
      </c>
      <c r="D460" s="214">
        <f t="shared" si="512"/>
        <v>37.1875</v>
      </c>
      <c r="E460" s="214">
        <f t="shared" si="513"/>
        <v>41.5625</v>
      </c>
      <c r="F460" s="135">
        <f t="shared" si="514"/>
        <v>58.5625</v>
      </c>
      <c r="H460" s="130">
        <f t="shared" si="515"/>
        <v>36.5625</v>
      </c>
      <c r="I460" s="130">
        <f t="shared" si="516"/>
        <v>40.5625</v>
      </c>
      <c r="K460" s="215">
        <f t="shared" si="517"/>
        <v>43.5625</v>
      </c>
      <c r="N460" s="400">
        <f t="shared" ref="N460" si="534">N459+0.0625</f>
        <v>36.5625</v>
      </c>
      <c r="O460" s="400">
        <f t="shared" ref="O460" si="535">O459+0.0625</f>
        <v>46.5625</v>
      </c>
    </row>
    <row r="461" spans="2:15" x14ac:dyDescent="0.25">
      <c r="B461" s="213">
        <f t="shared" si="511"/>
        <v>70.625</v>
      </c>
      <c r="D461" s="214">
        <f t="shared" si="512"/>
        <v>37.25</v>
      </c>
      <c r="E461" s="214">
        <f t="shared" si="513"/>
        <v>41.625</v>
      </c>
      <c r="F461" s="135">
        <f t="shared" si="514"/>
        <v>58.625</v>
      </c>
      <c r="H461" s="130">
        <f t="shared" si="515"/>
        <v>36.625</v>
      </c>
      <c r="I461" s="130">
        <f t="shared" si="516"/>
        <v>40.625</v>
      </c>
      <c r="K461" s="215">
        <f t="shared" si="517"/>
        <v>43.625</v>
      </c>
      <c r="N461" s="400">
        <f t="shared" ref="N461" si="536">N460+0.0625</f>
        <v>36.625</v>
      </c>
      <c r="O461" s="400">
        <f t="shared" ref="O461" si="537">O460+0.0625</f>
        <v>46.625</v>
      </c>
    </row>
    <row r="462" spans="2:15" x14ac:dyDescent="0.25">
      <c r="B462" s="213">
        <f t="shared" si="511"/>
        <v>70.6875</v>
      </c>
      <c r="D462" s="214">
        <f t="shared" si="512"/>
        <v>37.3125</v>
      </c>
      <c r="E462" s="214">
        <f t="shared" si="513"/>
        <v>41.6875</v>
      </c>
      <c r="F462" s="135">
        <f t="shared" si="514"/>
        <v>58.6875</v>
      </c>
      <c r="H462" s="130">
        <f t="shared" si="515"/>
        <v>36.6875</v>
      </c>
      <c r="I462" s="130">
        <f t="shared" si="516"/>
        <v>40.6875</v>
      </c>
      <c r="K462" s="215">
        <f t="shared" si="517"/>
        <v>43.6875</v>
      </c>
      <c r="N462" s="400">
        <f t="shared" ref="N462" si="538">N461+0.0625</f>
        <v>36.6875</v>
      </c>
      <c r="O462" s="400">
        <f t="shared" ref="O462" si="539">O461+0.0625</f>
        <v>46.6875</v>
      </c>
    </row>
    <row r="463" spans="2:15" x14ac:dyDescent="0.25">
      <c r="B463" s="213">
        <f t="shared" si="511"/>
        <v>70.75</v>
      </c>
      <c r="D463" s="214">
        <f t="shared" si="512"/>
        <v>37.375</v>
      </c>
      <c r="E463" s="214">
        <f t="shared" si="513"/>
        <v>41.75</v>
      </c>
      <c r="F463" s="135">
        <f t="shared" si="514"/>
        <v>58.75</v>
      </c>
      <c r="H463" s="130">
        <f t="shared" si="515"/>
        <v>36.75</v>
      </c>
      <c r="I463" s="130">
        <f t="shared" si="516"/>
        <v>40.75</v>
      </c>
      <c r="K463" s="215">
        <f t="shared" si="517"/>
        <v>43.75</v>
      </c>
      <c r="N463" s="400">
        <f t="shared" ref="N463" si="540">N462+0.0625</f>
        <v>36.75</v>
      </c>
      <c r="O463" s="400">
        <f t="shared" ref="O463" si="541">O462+0.0625</f>
        <v>46.75</v>
      </c>
    </row>
    <row r="464" spans="2:15" x14ac:dyDescent="0.25">
      <c r="B464" s="213">
        <f t="shared" si="511"/>
        <v>70.8125</v>
      </c>
      <c r="D464" s="214">
        <f t="shared" si="512"/>
        <v>37.4375</v>
      </c>
      <c r="E464" s="214">
        <f t="shared" si="513"/>
        <v>41.8125</v>
      </c>
      <c r="F464" s="135">
        <f t="shared" si="514"/>
        <v>58.8125</v>
      </c>
      <c r="H464" s="130">
        <f t="shared" si="515"/>
        <v>36.8125</v>
      </c>
      <c r="I464" s="130">
        <f t="shared" si="516"/>
        <v>40.8125</v>
      </c>
      <c r="K464" s="215">
        <f t="shared" si="517"/>
        <v>43.8125</v>
      </c>
      <c r="N464" s="400">
        <f t="shared" ref="N464" si="542">N463+0.0625</f>
        <v>36.8125</v>
      </c>
      <c r="O464" s="400">
        <f t="shared" ref="O464" si="543">O463+0.0625</f>
        <v>46.8125</v>
      </c>
    </row>
    <row r="465" spans="2:15" x14ac:dyDescent="0.25">
      <c r="B465" s="213">
        <f t="shared" si="511"/>
        <v>70.875</v>
      </c>
      <c r="D465" s="214">
        <f t="shared" si="512"/>
        <v>37.5</v>
      </c>
      <c r="E465" s="214">
        <f t="shared" si="513"/>
        <v>41.875</v>
      </c>
      <c r="F465" s="135">
        <f t="shared" si="514"/>
        <v>58.875</v>
      </c>
      <c r="H465" s="130">
        <f t="shared" si="515"/>
        <v>36.875</v>
      </c>
      <c r="I465" s="130">
        <f t="shared" si="516"/>
        <v>40.875</v>
      </c>
      <c r="K465" s="215">
        <f t="shared" si="517"/>
        <v>43.875</v>
      </c>
      <c r="N465" s="400">
        <f t="shared" ref="N465" si="544">N464+0.0625</f>
        <v>36.875</v>
      </c>
      <c r="O465" s="400">
        <f t="shared" ref="O465" si="545">O464+0.0625</f>
        <v>46.875</v>
      </c>
    </row>
    <row r="466" spans="2:15" x14ac:dyDescent="0.25">
      <c r="B466" s="213">
        <f t="shared" si="511"/>
        <v>70.9375</v>
      </c>
      <c r="D466" s="214">
        <f t="shared" si="512"/>
        <v>37.5625</v>
      </c>
      <c r="E466" s="214">
        <f t="shared" si="513"/>
        <v>41.9375</v>
      </c>
      <c r="F466" s="135">
        <f t="shared" si="514"/>
        <v>58.9375</v>
      </c>
      <c r="H466" s="130">
        <f t="shared" si="515"/>
        <v>36.9375</v>
      </c>
      <c r="I466" s="130">
        <f t="shared" si="516"/>
        <v>40.9375</v>
      </c>
      <c r="K466" s="215">
        <f t="shared" si="517"/>
        <v>43.9375</v>
      </c>
      <c r="N466" s="400">
        <f t="shared" ref="N466" si="546">N465+0.0625</f>
        <v>36.9375</v>
      </c>
      <c r="O466" s="400">
        <f t="shared" ref="O466" si="547">O465+0.0625</f>
        <v>46.9375</v>
      </c>
    </row>
    <row r="467" spans="2:15" x14ac:dyDescent="0.25">
      <c r="B467" s="213">
        <f t="shared" si="511"/>
        <v>71</v>
      </c>
      <c r="D467" s="214">
        <f t="shared" si="512"/>
        <v>37.625</v>
      </c>
      <c r="E467" s="214">
        <f t="shared" si="513"/>
        <v>42</v>
      </c>
      <c r="F467" s="135">
        <f t="shared" si="514"/>
        <v>59</v>
      </c>
      <c r="H467" s="130">
        <f t="shared" si="515"/>
        <v>37</v>
      </c>
      <c r="I467" s="130">
        <f t="shared" si="516"/>
        <v>41</v>
      </c>
      <c r="K467" s="215">
        <f t="shared" si="517"/>
        <v>44</v>
      </c>
      <c r="N467" s="400">
        <f t="shared" ref="N467" si="548">N466+0.0625</f>
        <v>37</v>
      </c>
      <c r="O467" s="400">
        <f t="shared" ref="O467" si="549">O466+0.0625</f>
        <v>47</v>
      </c>
    </row>
    <row r="468" spans="2:15" x14ac:dyDescent="0.25">
      <c r="B468" s="213">
        <f t="shared" si="511"/>
        <v>71.0625</v>
      </c>
      <c r="D468" s="214">
        <f t="shared" si="512"/>
        <v>37.6875</v>
      </c>
      <c r="E468" s="214">
        <f t="shared" si="513"/>
        <v>42.0625</v>
      </c>
      <c r="F468" s="135">
        <f t="shared" si="514"/>
        <v>59.0625</v>
      </c>
      <c r="H468" s="130">
        <f t="shared" si="515"/>
        <v>37.0625</v>
      </c>
      <c r="I468" s="130">
        <f t="shared" si="516"/>
        <v>41.0625</v>
      </c>
      <c r="K468" s="215">
        <f t="shared" si="517"/>
        <v>44.0625</v>
      </c>
      <c r="N468" s="400">
        <f t="shared" ref="N468" si="550">N467+0.0625</f>
        <v>37.0625</v>
      </c>
      <c r="O468" s="400">
        <f t="shared" ref="O468" si="551">O467+0.0625</f>
        <v>47.0625</v>
      </c>
    </row>
    <row r="469" spans="2:15" x14ac:dyDescent="0.25">
      <c r="B469" s="213">
        <f t="shared" si="511"/>
        <v>71.125</v>
      </c>
      <c r="D469" s="214">
        <f t="shared" si="512"/>
        <v>37.75</v>
      </c>
      <c r="E469" s="214">
        <f t="shared" si="513"/>
        <v>42.125</v>
      </c>
      <c r="F469" s="135">
        <f t="shared" si="514"/>
        <v>59.125</v>
      </c>
      <c r="H469" s="130">
        <f t="shared" si="515"/>
        <v>37.125</v>
      </c>
      <c r="I469" s="130">
        <f t="shared" si="516"/>
        <v>41.125</v>
      </c>
      <c r="K469" s="215">
        <f t="shared" si="517"/>
        <v>44.125</v>
      </c>
      <c r="N469" s="400">
        <f t="shared" ref="N469" si="552">N468+0.0625</f>
        <v>37.125</v>
      </c>
      <c r="O469" s="400">
        <f t="shared" ref="O469" si="553">O468+0.0625</f>
        <v>47.125</v>
      </c>
    </row>
    <row r="470" spans="2:15" x14ac:dyDescent="0.25">
      <c r="B470" s="213">
        <f t="shared" si="511"/>
        <v>71.1875</v>
      </c>
      <c r="D470" s="214">
        <f t="shared" si="512"/>
        <v>37.8125</v>
      </c>
      <c r="E470" s="214">
        <f t="shared" si="513"/>
        <v>42.1875</v>
      </c>
      <c r="F470" s="135">
        <f t="shared" si="514"/>
        <v>59.1875</v>
      </c>
      <c r="H470" s="130">
        <f t="shared" si="515"/>
        <v>37.1875</v>
      </c>
      <c r="I470" s="130">
        <f t="shared" si="516"/>
        <v>41.1875</v>
      </c>
      <c r="K470" s="215">
        <f t="shared" si="517"/>
        <v>44.1875</v>
      </c>
      <c r="N470" s="400">
        <f t="shared" ref="N470" si="554">N469+0.0625</f>
        <v>37.1875</v>
      </c>
      <c r="O470" s="400">
        <f t="shared" ref="O470" si="555">O469+0.0625</f>
        <v>47.1875</v>
      </c>
    </row>
    <row r="471" spans="2:15" x14ac:dyDescent="0.25">
      <c r="B471" s="213">
        <f t="shared" si="511"/>
        <v>71.25</v>
      </c>
      <c r="D471" s="214">
        <f t="shared" si="512"/>
        <v>37.875</v>
      </c>
      <c r="E471" s="214">
        <f t="shared" si="513"/>
        <v>42.25</v>
      </c>
      <c r="F471" s="135">
        <f t="shared" si="514"/>
        <v>59.25</v>
      </c>
      <c r="H471" s="130">
        <f t="shared" si="515"/>
        <v>37.25</v>
      </c>
      <c r="I471" s="130">
        <f t="shared" si="516"/>
        <v>41.25</v>
      </c>
      <c r="K471" s="215">
        <f t="shared" si="517"/>
        <v>44.25</v>
      </c>
      <c r="N471" s="400">
        <f t="shared" ref="N471" si="556">N470+0.0625</f>
        <v>37.25</v>
      </c>
      <c r="O471" s="400">
        <f t="shared" ref="O471" si="557">O470+0.0625</f>
        <v>47.25</v>
      </c>
    </row>
    <row r="472" spans="2:15" x14ac:dyDescent="0.25">
      <c r="B472" s="213">
        <f t="shared" si="511"/>
        <v>71.3125</v>
      </c>
      <c r="D472" s="214">
        <f t="shared" si="512"/>
        <v>37.9375</v>
      </c>
      <c r="E472" s="214">
        <f t="shared" si="513"/>
        <v>42.3125</v>
      </c>
      <c r="F472" s="135">
        <f t="shared" si="514"/>
        <v>59.3125</v>
      </c>
      <c r="H472" s="130">
        <f t="shared" si="515"/>
        <v>37.3125</v>
      </c>
      <c r="I472" s="130">
        <f t="shared" si="516"/>
        <v>41.3125</v>
      </c>
      <c r="K472" s="215">
        <f t="shared" si="517"/>
        <v>44.3125</v>
      </c>
      <c r="N472" s="400">
        <f t="shared" ref="N472" si="558">N471+0.0625</f>
        <v>37.3125</v>
      </c>
      <c r="O472" s="400">
        <f t="shared" ref="O472" si="559">O471+0.0625</f>
        <v>47.3125</v>
      </c>
    </row>
    <row r="473" spans="2:15" x14ac:dyDescent="0.25">
      <c r="B473" s="213">
        <f t="shared" si="511"/>
        <v>71.375</v>
      </c>
      <c r="D473" s="214">
        <f t="shared" si="512"/>
        <v>38</v>
      </c>
      <c r="E473" s="214">
        <f t="shared" si="513"/>
        <v>42.375</v>
      </c>
      <c r="F473" s="135">
        <f t="shared" si="514"/>
        <v>59.375</v>
      </c>
      <c r="H473" s="130">
        <f t="shared" si="515"/>
        <v>37.375</v>
      </c>
      <c r="I473" s="130">
        <f t="shared" si="516"/>
        <v>41.375</v>
      </c>
      <c r="K473" s="215">
        <f t="shared" si="517"/>
        <v>44.375</v>
      </c>
      <c r="N473" s="400">
        <f t="shared" ref="N473" si="560">N472+0.0625</f>
        <v>37.375</v>
      </c>
      <c r="O473" s="400">
        <f t="shared" ref="O473" si="561">O472+0.0625</f>
        <v>47.375</v>
      </c>
    </row>
    <row r="474" spans="2:15" x14ac:dyDescent="0.25">
      <c r="B474" s="213">
        <f t="shared" si="511"/>
        <v>71.4375</v>
      </c>
      <c r="D474" s="214">
        <f t="shared" si="512"/>
        <v>38.0625</v>
      </c>
      <c r="E474" s="214">
        <f t="shared" si="513"/>
        <v>42.4375</v>
      </c>
      <c r="F474" s="135">
        <f t="shared" si="514"/>
        <v>59.4375</v>
      </c>
      <c r="H474" s="130">
        <f t="shared" si="515"/>
        <v>37.4375</v>
      </c>
      <c r="I474" s="130">
        <f t="shared" si="516"/>
        <v>41.4375</v>
      </c>
      <c r="K474" s="215">
        <f t="shared" si="517"/>
        <v>44.4375</v>
      </c>
      <c r="N474" s="400">
        <f t="shared" ref="N474" si="562">N473+0.0625</f>
        <v>37.4375</v>
      </c>
      <c r="O474" s="400">
        <f t="shared" ref="O474" si="563">O473+0.0625</f>
        <v>47.4375</v>
      </c>
    </row>
    <row r="475" spans="2:15" x14ac:dyDescent="0.25">
      <c r="B475" s="213">
        <f t="shared" si="511"/>
        <v>71.5</v>
      </c>
      <c r="D475" s="214">
        <f t="shared" si="512"/>
        <v>38.125</v>
      </c>
      <c r="E475" s="214">
        <f t="shared" si="513"/>
        <v>42.5</v>
      </c>
      <c r="F475" s="135">
        <f t="shared" si="514"/>
        <v>59.5</v>
      </c>
      <c r="H475" s="130">
        <f t="shared" si="515"/>
        <v>37.5</v>
      </c>
      <c r="I475" s="130">
        <f t="shared" si="516"/>
        <v>41.5</v>
      </c>
      <c r="K475" s="215">
        <f t="shared" si="517"/>
        <v>44.5</v>
      </c>
      <c r="N475" s="400">
        <f t="shared" ref="N475" si="564">N474+0.0625</f>
        <v>37.5</v>
      </c>
      <c r="O475" s="400">
        <f t="shared" ref="O475" si="565">O474+0.0625</f>
        <v>47.5</v>
      </c>
    </row>
    <row r="476" spans="2:15" x14ac:dyDescent="0.25">
      <c r="B476" s="213">
        <f t="shared" si="511"/>
        <v>71.5625</v>
      </c>
      <c r="D476" s="214">
        <f t="shared" si="512"/>
        <v>38.1875</v>
      </c>
      <c r="E476" s="214">
        <f t="shared" si="513"/>
        <v>42.5625</v>
      </c>
      <c r="F476" s="135">
        <f t="shared" si="514"/>
        <v>59.5625</v>
      </c>
      <c r="H476" s="130">
        <f t="shared" si="515"/>
        <v>37.5625</v>
      </c>
      <c r="I476" s="130">
        <f t="shared" si="516"/>
        <v>41.5625</v>
      </c>
      <c r="K476" s="215">
        <f t="shared" si="517"/>
        <v>44.5625</v>
      </c>
      <c r="N476" s="400">
        <f t="shared" ref="N476" si="566">N475+0.0625</f>
        <v>37.5625</v>
      </c>
      <c r="O476" s="400">
        <f t="shared" ref="O476" si="567">O475+0.0625</f>
        <v>47.5625</v>
      </c>
    </row>
    <row r="477" spans="2:15" x14ac:dyDescent="0.25">
      <c r="B477" s="213">
        <f t="shared" si="511"/>
        <v>71.625</v>
      </c>
      <c r="D477" s="214">
        <f t="shared" si="512"/>
        <v>38.25</v>
      </c>
      <c r="E477" s="214">
        <f t="shared" si="513"/>
        <v>42.625</v>
      </c>
      <c r="F477" s="135">
        <f t="shared" si="514"/>
        <v>59.625</v>
      </c>
      <c r="H477" s="130">
        <f t="shared" si="515"/>
        <v>37.625</v>
      </c>
      <c r="I477" s="130">
        <f t="shared" si="516"/>
        <v>41.625</v>
      </c>
      <c r="K477" s="215">
        <f t="shared" si="517"/>
        <v>44.625</v>
      </c>
      <c r="N477" s="400">
        <f t="shared" ref="N477" si="568">N476+0.0625</f>
        <v>37.625</v>
      </c>
      <c r="O477" s="400">
        <f t="shared" ref="O477" si="569">O476+0.0625</f>
        <v>47.625</v>
      </c>
    </row>
    <row r="478" spans="2:15" x14ac:dyDescent="0.25">
      <c r="B478" s="213">
        <f t="shared" si="511"/>
        <v>71.6875</v>
      </c>
      <c r="D478" s="214">
        <f t="shared" si="512"/>
        <v>38.3125</v>
      </c>
      <c r="E478" s="214">
        <f t="shared" si="513"/>
        <v>42.6875</v>
      </c>
      <c r="F478" s="135">
        <f t="shared" si="514"/>
        <v>59.6875</v>
      </c>
      <c r="H478" s="130">
        <f t="shared" si="515"/>
        <v>37.6875</v>
      </c>
      <c r="I478" s="130">
        <f t="shared" si="516"/>
        <v>41.6875</v>
      </c>
      <c r="K478" s="215">
        <f t="shared" si="517"/>
        <v>44.6875</v>
      </c>
      <c r="N478" s="400">
        <f t="shared" ref="N478" si="570">N477+0.0625</f>
        <v>37.6875</v>
      </c>
      <c r="O478" s="400">
        <f t="shared" ref="O478" si="571">O477+0.0625</f>
        <v>47.6875</v>
      </c>
    </row>
    <row r="479" spans="2:15" x14ac:dyDescent="0.25">
      <c r="B479" s="213">
        <f t="shared" si="511"/>
        <v>71.75</v>
      </c>
      <c r="D479" s="214">
        <f t="shared" si="512"/>
        <v>38.375</v>
      </c>
      <c r="E479" s="214">
        <f t="shared" si="513"/>
        <v>42.75</v>
      </c>
      <c r="F479" s="135">
        <f t="shared" si="514"/>
        <v>59.75</v>
      </c>
      <c r="H479" s="130">
        <f t="shared" si="515"/>
        <v>37.75</v>
      </c>
      <c r="I479" s="130">
        <f t="shared" si="516"/>
        <v>41.75</v>
      </c>
      <c r="K479" s="215">
        <f t="shared" si="517"/>
        <v>44.75</v>
      </c>
      <c r="N479" s="400">
        <f t="shared" ref="N479" si="572">N478+0.0625</f>
        <v>37.75</v>
      </c>
      <c r="O479" s="400">
        <f t="shared" ref="O479" si="573">O478+0.0625</f>
        <v>47.75</v>
      </c>
    </row>
    <row r="480" spans="2:15" x14ac:dyDescent="0.25">
      <c r="B480" s="213">
        <f t="shared" si="511"/>
        <v>71.8125</v>
      </c>
      <c r="D480" s="214">
        <f t="shared" si="512"/>
        <v>38.4375</v>
      </c>
      <c r="E480" s="214">
        <f t="shared" si="513"/>
        <v>42.8125</v>
      </c>
      <c r="F480" s="135">
        <f t="shared" si="514"/>
        <v>59.8125</v>
      </c>
      <c r="H480" s="130">
        <f t="shared" si="515"/>
        <v>37.8125</v>
      </c>
      <c r="I480" s="130">
        <f t="shared" si="516"/>
        <v>41.8125</v>
      </c>
      <c r="K480" s="215">
        <f t="shared" si="517"/>
        <v>44.8125</v>
      </c>
      <c r="N480" s="400">
        <f t="shared" ref="N480" si="574">N479+0.0625</f>
        <v>37.8125</v>
      </c>
      <c r="O480" s="400">
        <f t="shared" ref="O480" si="575">O479+0.0625</f>
        <v>47.8125</v>
      </c>
    </row>
    <row r="481" spans="2:15" x14ac:dyDescent="0.25">
      <c r="B481" s="213">
        <f t="shared" si="511"/>
        <v>71.875</v>
      </c>
      <c r="D481" s="214">
        <f t="shared" si="512"/>
        <v>38.5</v>
      </c>
      <c r="E481" s="214">
        <f t="shared" si="513"/>
        <v>42.875</v>
      </c>
      <c r="F481" s="135">
        <f t="shared" si="514"/>
        <v>59.875</v>
      </c>
      <c r="H481" s="130">
        <f t="shared" si="515"/>
        <v>37.875</v>
      </c>
      <c r="I481" s="130">
        <f t="shared" si="516"/>
        <v>41.875</v>
      </c>
      <c r="K481" s="215">
        <f t="shared" si="517"/>
        <v>44.875</v>
      </c>
      <c r="N481" s="400">
        <f t="shared" ref="N481" si="576">N480+0.0625</f>
        <v>37.875</v>
      </c>
      <c r="O481" s="400">
        <f t="shared" ref="O481" si="577">O480+0.0625</f>
        <v>47.875</v>
      </c>
    </row>
    <row r="482" spans="2:15" x14ac:dyDescent="0.25">
      <c r="B482" s="213">
        <f t="shared" si="511"/>
        <v>71.9375</v>
      </c>
      <c r="D482" s="214">
        <f t="shared" si="512"/>
        <v>38.5625</v>
      </c>
      <c r="E482" s="214">
        <f t="shared" si="513"/>
        <v>42.9375</v>
      </c>
      <c r="F482" s="135">
        <f t="shared" si="514"/>
        <v>59.9375</v>
      </c>
      <c r="H482" s="130">
        <f t="shared" si="515"/>
        <v>37.9375</v>
      </c>
      <c r="I482" s="130">
        <f t="shared" si="516"/>
        <v>41.9375</v>
      </c>
      <c r="K482" s="215">
        <f t="shared" si="517"/>
        <v>44.9375</v>
      </c>
      <c r="N482" s="400">
        <f t="shared" ref="N482" si="578">N481+0.0625</f>
        <v>37.9375</v>
      </c>
      <c r="O482" s="400">
        <f t="shared" ref="O482" si="579">O481+0.0625</f>
        <v>47.9375</v>
      </c>
    </row>
    <row r="483" spans="2:15" x14ac:dyDescent="0.25">
      <c r="B483" s="213">
        <f t="shared" si="511"/>
        <v>72</v>
      </c>
      <c r="D483" s="214">
        <f t="shared" si="512"/>
        <v>38.625</v>
      </c>
      <c r="E483" s="214">
        <f t="shared" si="513"/>
        <v>43</v>
      </c>
      <c r="F483" s="135">
        <f t="shared" si="514"/>
        <v>60</v>
      </c>
      <c r="H483" s="130">
        <f t="shared" si="515"/>
        <v>38</v>
      </c>
      <c r="I483" s="130">
        <f t="shared" si="516"/>
        <v>42</v>
      </c>
      <c r="K483" s="215">
        <f t="shared" si="517"/>
        <v>45</v>
      </c>
      <c r="N483" s="400">
        <f t="shared" ref="N483" si="580">N482+0.0625</f>
        <v>38</v>
      </c>
      <c r="O483" s="400">
        <f t="shared" ref="O483" si="581">O482+0.0625</f>
        <v>48</v>
      </c>
    </row>
    <row r="484" spans="2:15" x14ac:dyDescent="0.25">
      <c r="B484" s="213">
        <f t="shared" si="511"/>
        <v>72.0625</v>
      </c>
      <c r="D484" s="214">
        <f t="shared" si="512"/>
        <v>38.6875</v>
      </c>
      <c r="E484" s="214">
        <f t="shared" si="513"/>
        <v>43.0625</v>
      </c>
      <c r="F484" s="135">
        <f t="shared" si="514"/>
        <v>60.0625</v>
      </c>
      <c r="H484" s="130">
        <f t="shared" si="515"/>
        <v>38.0625</v>
      </c>
      <c r="I484" s="130">
        <f t="shared" si="516"/>
        <v>42.0625</v>
      </c>
      <c r="K484" s="215">
        <f t="shared" ref="K484:K515" si="582">K483+0.0625</f>
        <v>45.0625</v>
      </c>
      <c r="N484" s="400">
        <f t="shared" ref="N484" si="583">N483+0.0625</f>
        <v>38.0625</v>
      </c>
      <c r="O484" s="400">
        <f t="shared" ref="O484" si="584">O483+0.0625</f>
        <v>48.0625</v>
      </c>
    </row>
    <row r="485" spans="2:15" x14ac:dyDescent="0.25">
      <c r="B485" s="213">
        <f t="shared" si="511"/>
        <v>72.125</v>
      </c>
      <c r="D485" s="214">
        <f t="shared" si="512"/>
        <v>38.75</v>
      </c>
      <c r="E485" s="214">
        <f t="shared" si="513"/>
        <v>43.125</v>
      </c>
      <c r="F485" s="135">
        <f t="shared" si="514"/>
        <v>60.125</v>
      </c>
      <c r="H485" s="130">
        <f t="shared" si="515"/>
        <v>38.125</v>
      </c>
      <c r="I485" s="130">
        <f t="shared" si="516"/>
        <v>42.125</v>
      </c>
      <c r="K485" s="215">
        <f t="shared" si="582"/>
        <v>45.125</v>
      </c>
      <c r="N485" s="400">
        <f t="shared" ref="N485" si="585">N484+0.0625</f>
        <v>38.125</v>
      </c>
      <c r="O485" s="400">
        <f t="shared" ref="O485" si="586">O484+0.0625</f>
        <v>48.125</v>
      </c>
    </row>
    <row r="486" spans="2:15" x14ac:dyDescent="0.25">
      <c r="B486" s="213">
        <f t="shared" si="511"/>
        <v>72.1875</v>
      </c>
      <c r="D486" s="214">
        <f t="shared" si="512"/>
        <v>38.8125</v>
      </c>
      <c r="E486" s="214">
        <f t="shared" si="513"/>
        <v>43.1875</v>
      </c>
      <c r="F486" s="135">
        <f t="shared" si="514"/>
        <v>60.1875</v>
      </c>
      <c r="H486" s="130">
        <f t="shared" si="515"/>
        <v>38.1875</v>
      </c>
      <c r="I486" s="130">
        <f t="shared" si="516"/>
        <v>42.1875</v>
      </c>
      <c r="K486" s="215">
        <f t="shared" si="582"/>
        <v>45.1875</v>
      </c>
      <c r="N486" s="400">
        <f t="shared" ref="N486" si="587">N485+0.0625</f>
        <v>38.1875</v>
      </c>
      <c r="O486" s="400">
        <f t="shared" ref="O486" si="588">O485+0.0625</f>
        <v>48.1875</v>
      </c>
    </row>
    <row r="487" spans="2:15" x14ac:dyDescent="0.25">
      <c r="B487" s="213">
        <f t="shared" si="511"/>
        <v>72.25</v>
      </c>
      <c r="D487" s="214">
        <f t="shared" si="512"/>
        <v>38.875</v>
      </c>
      <c r="E487" s="214">
        <f t="shared" si="513"/>
        <v>43.25</v>
      </c>
      <c r="F487" s="135">
        <f t="shared" si="514"/>
        <v>60.25</v>
      </c>
      <c r="H487" s="130">
        <f t="shared" si="515"/>
        <v>38.25</v>
      </c>
      <c r="I487" s="130">
        <f t="shared" si="516"/>
        <v>42.25</v>
      </c>
      <c r="K487" s="215">
        <f t="shared" si="582"/>
        <v>45.25</v>
      </c>
      <c r="N487" s="400">
        <f t="shared" ref="N487" si="589">N486+0.0625</f>
        <v>38.25</v>
      </c>
      <c r="O487" s="400">
        <f t="shared" ref="O487" si="590">O486+0.0625</f>
        <v>48.25</v>
      </c>
    </row>
    <row r="488" spans="2:15" x14ac:dyDescent="0.25">
      <c r="B488" s="213">
        <f t="shared" si="511"/>
        <v>72.3125</v>
      </c>
      <c r="D488" s="214">
        <f t="shared" si="512"/>
        <v>38.9375</v>
      </c>
      <c r="E488" s="214">
        <f t="shared" si="513"/>
        <v>43.3125</v>
      </c>
      <c r="F488" s="135">
        <f t="shared" si="514"/>
        <v>60.3125</v>
      </c>
      <c r="H488" s="130">
        <f t="shared" si="515"/>
        <v>38.3125</v>
      </c>
      <c r="I488" s="130">
        <f t="shared" si="516"/>
        <v>42.3125</v>
      </c>
      <c r="K488" s="215">
        <f t="shared" si="582"/>
        <v>45.3125</v>
      </c>
      <c r="N488" s="400">
        <f t="shared" ref="N488" si="591">N487+0.0625</f>
        <v>38.3125</v>
      </c>
      <c r="O488" s="400">
        <f t="shared" ref="O488" si="592">O487+0.0625</f>
        <v>48.3125</v>
      </c>
    </row>
    <row r="489" spans="2:15" x14ac:dyDescent="0.25">
      <c r="B489" s="213">
        <f t="shared" si="511"/>
        <v>72.375</v>
      </c>
      <c r="D489" s="214">
        <f t="shared" si="512"/>
        <v>39</v>
      </c>
      <c r="E489" s="214">
        <f t="shared" si="513"/>
        <v>43.375</v>
      </c>
      <c r="F489" s="135">
        <f t="shared" si="514"/>
        <v>60.375</v>
      </c>
      <c r="H489" s="130">
        <f t="shared" si="515"/>
        <v>38.375</v>
      </c>
      <c r="I489" s="130">
        <f t="shared" si="516"/>
        <v>42.375</v>
      </c>
      <c r="K489" s="215">
        <f t="shared" si="582"/>
        <v>45.375</v>
      </c>
      <c r="N489" s="400">
        <f t="shared" ref="N489" si="593">N488+0.0625</f>
        <v>38.375</v>
      </c>
      <c r="O489" s="400">
        <f t="shared" ref="O489" si="594">O488+0.0625</f>
        <v>48.375</v>
      </c>
    </row>
    <row r="490" spans="2:15" x14ac:dyDescent="0.25">
      <c r="B490" s="213">
        <f t="shared" si="511"/>
        <v>72.4375</v>
      </c>
      <c r="D490" s="214">
        <f t="shared" si="512"/>
        <v>39.0625</v>
      </c>
      <c r="E490" s="214">
        <f t="shared" si="513"/>
        <v>43.4375</v>
      </c>
      <c r="F490" s="135">
        <f t="shared" si="514"/>
        <v>60.4375</v>
      </c>
      <c r="H490" s="130">
        <f t="shared" si="515"/>
        <v>38.4375</v>
      </c>
      <c r="I490" s="130">
        <f t="shared" si="516"/>
        <v>42.4375</v>
      </c>
      <c r="K490" s="215">
        <f t="shared" si="582"/>
        <v>45.4375</v>
      </c>
      <c r="N490" s="400">
        <f t="shared" ref="N490" si="595">N489+0.0625</f>
        <v>38.4375</v>
      </c>
      <c r="O490" s="400">
        <f t="shared" ref="O490" si="596">O489+0.0625</f>
        <v>48.4375</v>
      </c>
    </row>
    <row r="491" spans="2:15" x14ac:dyDescent="0.25">
      <c r="B491" s="213">
        <f t="shared" si="511"/>
        <v>72.5</v>
      </c>
      <c r="D491" s="214">
        <f t="shared" si="512"/>
        <v>39.125</v>
      </c>
      <c r="E491" s="214">
        <f t="shared" si="513"/>
        <v>43.5</v>
      </c>
      <c r="F491" s="135">
        <f t="shared" si="514"/>
        <v>60.5</v>
      </c>
      <c r="H491" s="130">
        <f t="shared" si="515"/>
        <v>38.5</v>
      </c>
      <c r="I491" s="130">
        <f t="shared" si="516"/>
        <v>42.5</v>
      </c>
      <c r="K491" s="215">
        <f t="shared" si="582"/>
        <v>45.5</v>
      </c>
      <c r="N491" s="400">
        <f t="shared" ref="N491" si="597">N490+0.0625</f>
        <v>38.5</v>
      </c>
      <c r="O491" s="400">
        <f t="shared" ref="O491" si="598">O490+0.0625</f>
        <v>48.5</v>
      </c>
    </row>
    <row r="492" spans="2:15" x14ac:dyDescent="0.25">
      <c r="B492" s="213">
        <f t="shared" si="511"/>
        <v>72.5625</v>
      </c>
      <c r="D492" s="214">
        <f t="shared" si="512"/>
        <v>39.1875</v>
      </c>
      <c r="E492" s="214">
        <f t="shared" si="513"/>
        <v>43.5625</v>
      </c>
      <c r="F492" s="135">
        <f t="shared" si="514"/>
        <v>60.5625</v>
      </c>
      <c r="H492" s="130">
        <f t="shared" si="515"/>
        <v>38.5625</v>
      </c>
      <c r="I492" s="130">
        <f t="shared" si="516"/>
        <v>42.5625</v>
      </c>
      <c r="K492" s="215">
        <f t="shared" si="582"/>
        <v>45.5625</v>
      </c>
      <c r="N492" s="400">
        <f t="shared" ref="N492" si="599">N491+0.0625</f>
        <v>38.5625</v>
      </c>
      <c r="O492" s="400">
        <f t="shared" ref="O492" si="600">O491+0.0625</f>
        <v>48.5625</v>
      </c>
    </row>
    <row r="493" spans="2:15" x14ac:dyDescent="0.25">
      <c r="B493" s="213">
        <f t="shared" si="511"/>
        <v>72.625</v>
      </c>
      <c r="D493" s="214">
        <f t="shared" si="512"/>
        <v>39.25</v>
      </c>
      <c r="E493" s="214">
        <f t="shared" si="513"/>
        <v>43.625</v>
      </c>
      <c r="F493" s="135">
        <f t="shared" si="514"/>
        <v>60.625</v>
      </c>
      <c r="H493" s="130">
        <f t="shared" si="515"/>
        <v>38.625</v>
      </c>
      <c r="I493" s="130">
        <f t="shared" si="516"/>
        <v>42.625</v>
      </c>
      <c r="K493" s="215">
        <f t="shared" si="582"/>
        <v>45.625</v>
      </c>
      <c r="N493" s="400">
        <f t="shared" ref="N493" si="601">N492+0.0625</f>
        <v>38.625</v>
      </c>
      <c r="O493" s="400">
        <f t="shared" ref="O493" si="602">O492+0.0625</f>
        <v>48.625</v>
      </c>
    </row>
    <row r="494" spans="2:15" x14ac:dyDescent="0.25">
      <c r="B494" s="213">
        <f t="shared" si="511"/>
        <v>72.6875</v>
      </c>
      <c r="D494" s="214">
        <f t="shared" si="512"/>
        <v>39.3125</v>
      </c>
      <c r="E494" s="214">
        <f t="shared" si="513"/>
        <v>43.6875</v>
      </c>
      <c r="F494" s="135">
        <f t="shared" si="514"/>
        <v>60.6875</v>
      </c>
      <c r="H494" s="130">
        <f t="shared" si="515"/>
        <v>38.6875</v>
      </c>
      <c r="I494" s="130">
        <f t="shared" si="516"/>
        <v>42.6875</v>
      </c>
      <c r="K494" s="215">
        <f t="shared" si="582"/>
        <v>45.6875</v>
      </c>
      <c r="N494" s="400">
        <f t="shared" ref="N494" si="603">N493+0.0625</f>
        <v>38.6875</v>
      </c>
      <c r="O494" s="400">
        <f t="shared" ref="O494" si="604">O493+0.0625</f>
        <v>48.6875</v>
      </c>
    </row>
    <row r="495" spans="2:15" x14ac:dyDescent="0.25">
      <c r="B495" s="213">
        <f t="shared" si="511"/>
        <v>72.75</v>
      </c>
      <c r="D495" s="214">
        <f t="shared" si="512"/>
        <v>39.375</v>
      </c>
      <c r="E495" s="214">
        <f t="shared" si="513"/>
        <v>43.75</v>
      </c>
      <c r="F495" s="135">
        <f t="shared" si="514"/>
        <v>60.75</v>
      </c>
      <c r="H495" s="130">
        <f t="shared" si="515"/>
        <v>38.75</v>
      </c>
      <c r="I495" s="130">
        <f t="shared" si="516"/>
        <v>42.75</v>
      </c>
      <c r="K495" s="215">
        <f t="shared" si="582"/>
        <v>45.75</v>
      </c>
      <c r="N495" s="400">
        <f t="shared" ref="N495" si="605">N494+0.0625</f>
        <v>38.75</v>
      </c>
      <c r="O495" s="400">
        <f t="shared" ref="O495" si="606">O494+0.0625</f>
        <v>48.75</v>
      </c>
    </row>
    <row r="496" spans="2:15" x14ac:dyDescent="0.25">
      <c r="B496" s="213">
        <f t="shared" si="511"/>
        <v>72.8125</v>
      </c>
      <c r="D496" s="214">
        <f t="shared" si="512"/>
        <v>39.4375</v>
      </c>
      <c r="E496" s="214">
        <f t="shared" si="513"/>
        <v>43.8125</v>
      </c>
      <c r="F496" s="135">
        <f t="shared" si="514"/>
        <v>60.8125</v>
      </c>
      <c r="H496" s="130">
        <f t="shared" si="515"/>
        <v>38.8125</v>
      </c>
      <c r="I496" s="130">
        <f t="shared" si="516"/>
        <v>42.8125</v>
      </c>
      <c r="K496" s="215">
        <f t="shared" si="582"/>
        <v>45.8125</v>
      </c>
      <c r="N496" s="400">
        <f t="shared" ref="N496" si="607">N495+0.0625</f>
        <v>38.8125</v>
      </c>
      <c r="O496" s="400">
        <f t="shared" ref="O496" si="608">O495+0.0625</f>
        <v>48.8125</v>
      </c>
    </row>
    <row r="497" spans="2:15" x14ac:dyDescent="0.25">
      <c r="B497" s="213">
        <f t="shared" si="511"/>
        <v>72.875</v>
      </c>
      <c r="D497" s="214">
        <f t="shared" si="512"/>
        <v>39.5</v>
      </c>
      <c r="E497" s="214">
        <f t="shared" si="513"/>
        <v>43.875</v>
      </c>
      <c r="F497" s="135">
        <f t="shared" si="514"/>
        <v>60.875</v>
      </c>
      <c r="H497" s="130">
        <f t="shared" si="515"/>
        <v>38.875</v>
      </c>
      <c r="I497" s="130">
        <f t="shared" si="516"/>
        <v>42.875</v>
      </c>
      <c r="K497" s="215">
        <f t="shared" si="582"/>
        <v>45.875</v>
      </c>
      <c r="N497" s="400">
        <f t="shared" ref="N497" si="609">N496+0.0625</f>
        <v>38.875</v>
      </c>
      <c r="O497" s="400">
        <f t="shared" ref="O497" si="610">O496+0.0625</f>
        <v>48.875</v>
      </c>
    </row>
    <row r="498" spans="2:15" x14ac:dyDescent="0.25">
      <c r="B498" s="213">
        <f t="shared" si="511"/>
        <v>72.9375</v>
      </c>
      <c r="D498" s="214">
        <f t="shared" si="512"/>
        <v>39.5625</v>
      </c>
      <c r="E498" s="214">
        <f t="shared" si="513"/>
        <v>43.9375</v>
      </c>
      <c r="F498" s="135">
        <f t="shared" si="514"/>
        <v>60.9375</v>
      </c>
      <c r="H498" s="130">
        <f t="shared" si="515"/>
        <v>38.9375</v>
      </c>
      <c r="I498" s="130">
        <f t="shared" si="516"/>
        <v>42.9375</v>
      </c>
      <c r="K498" s="215">
        <f t="shared" si="582"/>
        <v>45.9375</v>
      </c>
      <c r="N498" s="400">
        <f t="shared" ref="N498" si="611">N497+0.0625</f>
        <v>38.9375</v>
      </c>
      <c r="O498" s="400">
        <f t="shared" ref="O498" si="612">O497+0.0625</f>
        <v>48.9375</v>
      </c>
    </row>
    <row r="499" spans="2:15" x14ac:dyDescent="0.25">
      <c r="B499" s="213">
        <f t="shared" si="511"/>
        <v>73</v>
      </c>
      <c r="D499" s="214">
        <f t="shared" si="512"/>
        <v>39.625</v>
      </c>
      <c r="E499" s="214">
        <f t="shared" si="513"/>
        <v>44</v>
      </c>
      <c r="F499" s="135">
        <f t="shared" si="514"/>
        <v>61</v>
      </c>
      <c r="H499" s="130">
        <f t="shared" si="515"/>
        <v>39</v>
      </c>
      <c r="I499" s="130">
        <f t="shared" si="516"/>
        <v>43</v>
      </c>
      <c r="K499" s="215">
        <f t="shared" si="582"/>
        <v>46</v>
      </c>
      <c r="N499" s="400">
        <f t="shared" ref="N499" si="613">N498+0.0625</f>
        <v>39</v>
      </c>
      <c r="O499" s="400">
        <f t="shared" ref="O499" si="614">O498+0.0625</f>
        <v>49</v>
      </c>
    </row>
    <row r="500" spans="2:15" x14ac:dyDescent="0.25">
      <c r="B500" s="213">
        <f t="shared" si="511"/>
        <v>73.0625</v>
      </c>
      <c r="D500" s="214">
        <f t="shared" si="512"/>
        <v>39.6875</v>
      </c>
      <c r="E500" s="214">
        <f t="shared" si="513"/>
        <v>44.0625</v>
      </c>
      <c r="F500" s="135">
        <f t="shared" si="514"/>
        <v>61.0625</v>
      </c>
      <c r="H500" s="130">
        <f t="shared" si="515"/>
        <v>39.0625</v>
      </c>
      <c r="I500" s="130">
        <f t="shared" si="516"/>
        <v>43.0625</v>
      </c>
      <c r="K500" s="215">
        <f t="shared" si="582"/>
        <v>46.0625</v>
      </c>
      <c r="N500" s="400">
        <f t="shared" ref="N500" si="615">N499+0.0625</f>
        <v>39.0625</v>
      </c>
      <c r="O500" s="400">
        <f t="shared" ref="O500" si="616">O499+0.0625</f>
        <v>49.0625</v>
      </c>
    </row>
    <row r="501" spans="2:15" x14ac:dyDescent="0.25">
      <c r="B501" s="213">
        <f t="shared" si="511"/>
        <v>73.125</v>
      </c>
      <c r="D501" s="214">
        <f t="shared" si="512"/>
        <v>39.75</v>
      </c>
      <c r="E501" s="214">
        <f t="shared" si="513"/>
        <v>44.125</v>
      </c>
      <c r="F501" s="135">
        <f t="shared" si="514"/>
        <v>61.125</v>
      </c>
      <c r="H501" s="130">
        <f t="shared" si="515"/>
        <v>39.125</v>
      </c>
      <c r="I501" s="130">
        <f t="shared" si="516"/>
        <v>43.125</v>
      </c>
      <c r="K501" s="215">
        <f t="shared" si="582"/>
        <v>46.125</v>
      </c>
      <c r="N501" s="400">
        <f t="shared" ref="N501" si="617">N500+0.0625</f>
        <v>39.125</v>
      </c>
      <c r="O501" s="400">
        <f t="shared" ref="O501" si="618">O500+0.0625</f>
        <v>49.125</v>
      </c>
    </row>
    <row r="502" spans="2:15" x14ac:dyDescent="0.25">
      <c r="B502" s="213">
        <f t="shared" si="511"/>
        <v>73.1875</v>
      </c>
      <c r="D502" s="214">
        <f t="shared" si="512"/>
        <v>39.8125</v>
      </c>
      <c r="E502" s="214">
        <f t="shared" si="513"/>
        <v>44.1875</v>
      </c>
      <c r="F502" s="135">
        <f t="shared" si="514"/>
        <v>61.1875</v>
      </c>
      <c r="H502" s="130">
        <f t="shared" si="515"/>
        <v>39.1875</v>
      </c>
      <c r="I502" s="130">
        <f t="shared" si="516"/>
        <v>43.1875</v>
      </c>
      <c r="K502" s="215">
        <f t="shared" si="582"/>
        <v>46.1875</v>
      </c>
      <c r="N502" s="400">
        <f t="shared" ref="N502" si="619">N501+0.0625</f>
        <v>39.1875</v>
      </c>
      <c r="O502" s="400">
        <f t="shared" ref="O502" si="620">O501+0.0625</f>
        <v>49.1875</v>
      </c>
    </row>
    <row r="503" spans="2:15" x14ac:dyDescent="0.25">
      <c r="B503" s="213">
        <f t="shared" si="511"/>
        <v>73.25</v>
      </c>
      <c r="D503" s="214">
        <f t="shared" si="512"/>
        <v>39.875</v>
      </c>
      <c r="E503" s="214">
        <f t="shared" si="513"/>
        <v>44.25</v>
      </c>
      <c r="F503" s="135">
        <f t="shared" si="514"/>
        <v>61.25</v>
      </c>
      <c r="H503" s="130">
        <f t="shared" si="515"/>
        <v>39.25</v>
      </c>
      <c r="I503" s="130">
        <f t="shared" si="516"/>
        <v>43.25</v>
      </c>
      <c r="K503" s="215">
        <f t="shared" si="582"/>
        <v>46.25</v>
      </c>
      <c r="N503" s="400">
        <f t="shared" ref="N503" si="621">N502+0.0625</f>
        <v>39.25</v>
      </c>
      <c r="O503" s="400">
        <f t="shared" ref="O503" si="622">O502+0.0625</f>
        <v>49.25</v>
      </c>
    </row>
    <row r="504" spans="2:15" x14ac:dyDescent="0.25">
      <c r="B504" s="213">
        <f t="shared" si="511"/>
        <v>73.3125</v>
      </c>
      <c r="D504" s="214">
        <f t="shared" si="512"/>
        <v>39.9375</v>
      </c>
      <c r="E504" s="214">
        <f t="shared" si="513"/>
        <v>44.3125</v>
      </c>
      <c r="F504" s="135">
        <f t="shared" si="514"/>
        <v>61.3125</v>
      </c>
      <c r="H504" s="130">
        <f t="shared" si="515"/>
        <v>39.3125</v>
      </c>
      <c r="I504" s="130">
        <f t="shared" si="516"/>
        <v>43.3125</v>
      </c>
      <c r="K504" s="215">
        <f t="shared" si="582"/>
        <v>46.3125</v>
      </c>
      <c r="N504" s="400">
        <f t="shared" ref="N504" si="623">N503+0.0625</f>
        <v>39.3125</v>
      </c>
      <c r="O504" s="400">
        <f t="shared" ref="O504" si="624">O503+0.0625</f>
        <v>49.3125</v>
      </c>
    </row>
    <row r="505" spans="2:15" x14ac:dyDescent="0.25">
      <c r="B505" s="213">
        <f t="shared" si="511"/>
        <v>73.375</v>
      </c>
      <c r="D505" s="214">
        <f t="shared" si="512"/>
        <v>40</v>
      </c>
      <c r="E505" s="214">
        <f t="shared" si="513"/>
        <v>44.375</v>
      </c>
      <c r="F505" s="135">
        <f t="shared" si="514"/>
        <v>61.375</v>
      </c>
      <c r="H505" s="130">
        <f t="shared" si="515"/>
        <v>39.375</v>
      </c>
      <c r="I505" s="130">
        <f t="shared" si="516"/>
        <v>43.375</v>
      </c>
      <c r="K505" s="215">
        <f t="shared" si="582"/>
        <v>46.375</v>
      </c>
      <c r="N505" s="400">
        <f t="shared" ref="N505" si="625">N504+0.0625</f>
        <v>39.375</v>
      </c>
      <c r="O505" s="400">
        <f t="shared" ref="O505" si="626">O504+0.0625</f>
        <v>49.375</v>
      </c>
    </row>
    <row r="506" spans="2:15" x14ac:dyDescent="0.25">
      <c r="B506" s="213">
        <f t="shared" si="511"/>
        <v>73.4375</v>
      </c>
      <c r="D506" s="214">
        <f t="shared" si="512"/>
        <v>40.0625</v>
      </c>
      <c r="E506" s="214">
        <f t="shared" si="513"/>
        <v>44.4375</v>
      </c>
      <c r="F506" s="135">
        <f t="shared" si="514"/>
        <v>61.4375</v>
      </c>
      <c r="H506" s="130">
        <f t="shared" si="515"/>
        <v>39.4375</v>
      </c>
      <c r="I506" s="130">
        <f t="shared" si="516"/>
        <v>43.4375</v>
      </c>
      <c r="K506" s="215">
        <f t="shared" si="582"/>
        <v>46.4375</v>
      </c>
      <c r="N506" s="400">
        <f t="shared" ref="N506" si="627">N505+0.0625</f>
        <v>39.4375</v>
      </c>
      <c r="O506" s="400">
        <f t="shared" ref="O506" si="628">O505+0.0625</f>
        <v>49.4375</v>
      </c>
    </row>
    <row r="507" spans="2:15" x14ac:dyDescent="0.25">
      <c r="B507" s="213">
        <f t="shared" si="511"/>
        <v>73.5</v>
      </c>
      <c r="D507" s="214">
        <f t="shared" si="512"/>
        <v>40.125</v>
      </c>
      <c r="E507" s="214">
        <f t="shared" si="513"/>
        <v>44.5</v>
      </c>
      <c r="F507" s="135">
        <f t="shared" si="514"/>
        <v>61.5</v>
      </c>
      <c r="H507" s="130">
        <f t="shared" si="515"/>
        <v>39.5</v>
      </c>
      <c r="I507" s="130">
        <f t="shared" si="516"/>
        <v>43.5</v>
      </c>
      <c r="K507" s="215">
        <f t="shared" si="582"/>
        <v>46.5</v>
      </c>
      <c r="N507" s="400">
        <f t="shared" ref="N507" si="629">N506+0.0625</f>
        <v>39.5</v>
      </c>
      <c r="O507" s="400">
        <f t="shared" ref="O507" si="630">O506+0.0625</f>
        <v>49.5</v>
      </c>
    </row>
    <row r="508" spans="2:15" x14ac:dyDescent="0.25">
      <c r="B508" s="213">
        <f t="shared" si="511"/>
        <v>73.5625</v>
      </c>
      <c r="D508" s="214">
        <f t="shared" si="512"/>
        <v>40.1875</v>
      </c>
      <c r="E508" s="214">
        <f t="shared" si="513"/>
        <v>44.5625</v>
      </c>
      <c r="F508" s="135">
        <f t="shared" si="514"/>
        <v>61.5625</v>
      </c>
      <c r="H508" s="130">
        <f t="shared" si="515"/>
        <v>39.5625</v>
      </c>
      <c r="I508" s="130">
        <f t="shared" si="516"/>
        <v>43.5625</v>
      </c>
      <c r="K508" s="215">
        <f t="shared" si="582"/>
        <v>46.5625</v>
      </c>
      <c r="N508" s="400">
        <f t="shared" ref="N508" si="631">N507+0.0625</f>
        <v>39.5625</v>
      </c>
      <c r="O508" s="400">
        <f t="shared" ref="O508" si="632">O507+0.0625</f>
        <v>49.5625</v>
      </c>
    </row>
    <row r="509" spans="2:15" x14ac:dyDescent="0.25">
      <c r="B509" s="213">
        <f t="shared" si="511"/>
        <v>73.625</v>
      </c>
      <c r="D509" s="214">
        <f t="shared" si="512"/>
        <v>40.25</v>
      </c>
      <c r="E509" s="214">
        <f t="shared" si="513"/>
        <v>44.625</v>
      </c>
      <c r="F509" s="135">
        <f t="shared" si="514"/>
        <v>61.625</v>
      </c>
      <c r="H509" s="130">
        <f t="shared" si="515"/>
        <v>39.625</v>
      </c>
      <c r="I509" s="130">
        <f t="shared" si="516"/>
        <v>43.625</v>
      </c>
      <c r="K509" s="215">
        <f t="shared" si="582"/>
        <v>46.625</v>
      </c>
      <c r="N509" s="400">
        <f t="shared" ref="N509" si="633">N508+0.0625</f>
        <v>39.625</v>
      </c>
      <c r="O509" s="400">
        <f t="shared" ref="O509" si="634">O508+0.0625</f>
        <v>49.625</v>
      </c>
    </row>
    <row r="510" spans="2:15" x14ac:dyDescent="0.25">
      <c r="B510" s="213">
        <f t="shared" si="511"/>
        <v>73.6875</v>
      </c>
      <c r="D510" s="214">
        <f t="shared" si="512"/>
        <v>40.3125</v>
      </c>
      <c r="E510" s="214">
        <f t="shared" si="513"/>
        <v>44.6875</v>
      </c>
      <c r="F510" s="135">
        <f t="shared" si="514"/>
        <v>61.6875</v>
      </c>
      <c r="H510" s="130">
        <f t="shared" si="515"/>
        <v>39.6875</v>
      </c>
      <c r="I510" s="130">
        <f t="shared" si="516"/>
        <v>43.6875</v>
      </c>
      <c r="K510" s="215">
        <f t="shared" si="582"/>
        <v>46.6875</v>
      </c>
      <c r="N510" s="400">
        <f t="shared" ref="N510" si="635">N509+0.0625</f>
        <v>39.6875</v>
      </c>
      <c r="O510" s="400">
        <f t="shared" ref="O510" si="636">O509+0.0625</f>
        <v>49.6875</v>
      </c>
    </row>
    <row r="511" spans="2:15" x14ac:dyDescent="0.25">
      <c r="B511" s="213">
        <f t="shared" si="511"/>
        <v>73.75</v>
      </c>
      <c r="D511" s="214">
        <f t="shared" si="512"/>
        <v>40.375</v>
      </c>
      <c r="E511" s="214">
        <f t="shared" si="513"/>
        <v>44.75</v>
      </c>
      <c r="F511" s="135">
        <f t="shared" si="514"/>
        <v>61.75</v>
      </c>
      <c r="H511" s="130">
        <f t="shared" si="515"/>
        <v>39.75</v>
      </c>
      <c r="I511" s="130">
        <f t="shared" si="516"/>
        <v>43.75</v>
      </c>
      <c r="K511" s="215">
        <f t="shared" si="582"/>
        <v>46.75</v>
      </c>
      <c r="N511" s="400">
        <f t="shared" ref="N511" si="637">N510+0.0625</f>
        <v>39.75</v>
      </c>
      <c r="O511" s="400">
        <f t="shared" ref="O511" si="638">O510+0.0625</f>
        <v>49.75</v>
      </c>
    </row>
    <row r="512" spans="2:15" x14ac:dyDescent="0.25">
      <c r="B512" s="213">
        <f t="shared" si="511"/>
        <v>73.8125</v>
      </c>
      <c r="D512" s="214">
        <f t="shared" si="512"/>
        <v>40.4375</v>
      </c>
      <c r="E512" s="214">
        <f t="shared" si="513"/>
        <v>44.8125</v>
      </c>
      <c r="F512" s="135">
        <f t="shared" si="514"/>
        <v>61.8125</v>
      </c>
      <c r="H512" s="130">
        <f t="shared" si="515"/>
        <v>39.8125</v>
      </c>
      <c r="I512" s="130">
        <f t="shared" si="516"/>
        <v>43.8125</v>
      </c>
      <c r="K512" s="215">
        <f t="shared" si="582"/>
        <v>46.8125</v>
      </c>
      <c r="N512" s="400">
        <f t="shared" ref="N512" si="639">N511+0.0625</f>
        <v>39.8125</v>
      </c>
      <c r="O512" s="400">
        <f t="shared" ref="O512" si="640">O511+0.0625</f>
        <v>49.8125</v>
      </c>
    </row>
    <row r="513" spans="2:15" x14ac:dyDescent="0.25">
      <c r="B513" s="213">
        <f t="shared" si="511"/>
        <v>73.875</v>
      </c>
      <c r="D513" s="214">
        <f t="shared" si="512"/>
        <v>40.5</v>
      </c>
      <c r="E513" s="214">
        <f t="shared" si="513"/>
        <v>44.875</v>
      </c>
      <c r="F513" s="135">
        <f t="shared" si="514"/>
        <v>61.875</v>
      </c>
      <c r="H513" s="130">
        <f t="shared" si="515"/>
        <v>39.875</v>
      </c>
      <c r="I513" s="130">
        <f t="shared" si="516"/>
        <v>43.875</v>
      </c>
      <c r="K513" s="215">
        <f t="shared" si="582"/>
        <v>46.875</v>
      </c>
      <c r="N513" s="400">
        <f t="shared" ref="N513" si="641">N512+0.0625</f>
        <v>39.875</v>
      </c>
      <c r="O513" s="400">
        <f t="shared" ref="O513" si="642">O512+0.0625</f>
        <v>49.875</v>
      </c>
    </row>
    <row r="514" spans="2:15" x14ac:dyDescent="0.25">
      <c r="B514" s="213">
        <f t="shared" si="511"/>
        <v>73.9375</v>
      </c>
      <c r="D514" s="214">
        <f t="shared" si="512"/>
        <v>40.5625</v>
      </c>
      <c r="E514" s="214">
        <f t="shared" si="513"/>
        <v>44.9375</v>
      </c>
      <c r="F514" s="135">
        <f t="shared" si="514"/>
        <v>61.9375</v>
      </c>
      <c r="H514" s="130">
        <f t="shared" si="515"/>
        <v>39.9375</v>
      </c>
      <c r="I514" s="130">
        <f t="shared" si="516"/>
        <v>43.9375</v>
      </c>
      <c r="K514" s="215">
        <f t="shared" si="582"/>
        <v>46.9375</v>
      </c>
      <c r="N514" s="400">
        <f t="shared" ref="N514" si="643">N513+0.0625</f>
        <v>39.9375</v>
      </c>
      <c r="O514" s="400">
        <f t="shared" ref="O514" si="644">O513+0.0625</f>
        <v>49.9375</v>
      </c>
    </row>
    <row r="515" spans="2:15" x14ac:dyDescent="0.25">
      <c r="B515" s="213">
        <f t="shared" si="511"/>
        <v>74</v>
      </c>
      <c r="D515" s="214">
        <f t="shared" si="512"/>
        <v>40.625</v>
      </c>
      <c r="E515" s="214">
        <f t="shared" si="513"/>
        <v>45</v>
      </c>
      <c r="F515" s="135">
        <f t="shared" si="514"/>
        <v>62</v>
      </c>
      <c r="H515" s="130">
        <f t="shared" si="515"/>
        <v>40</v>
      </c>
      <c r="I515" s="130">
        <f t="shared" si="516"/>
        <v>44</v>
      </c>
      <c r="K515" s="215">
        <f t="shared" si="582"/>
        <v>47</v>
      </c>
      <c r="N515" s="400">
        <f t="shared" ref="N515" si="645">N514+0.0625</f>
        <v>40</v>
      </c>
      <c r="O515" s="400">
        <f t="shared" ref="O515" si="646">O514+0.0625</f>
        <v>50</v>
      </c>
    </row>
    <row r="516" spans="2:15" x14ac:dyDescent="0.25">
      <c r="B516" s="213">
        <f t="shared" ref="B516:B579" si="647">B515+0.0625</f>
        <v>74.0625</v>
      </c>
      <c r="D516" s="214">
        <f t="shared" ref="D516:D579" si="648">D515+0.0625</f>
        <v>40.6875</v>
      </c>
      <c r="E516" s="214">
        <f t="shared" ref="E516:E579" si="649">E515+0.0625</f>
        <v>45.0625</v>
      </c>
      <c r="F516" s="135">
        <f t="shared" ref="F516:F579" si="650">F515+0.0625</f>
        <v>62.0625</v>
      </c>
      <c r="H516" s="130">
        <f t="shared" ref="H516:H579" si="651">H515+0.0625</f>
        <v>40.0625</v>
      </c>
      <c r="I516" s="130">
        <f t="shared" ref="I516:I579" si="652">I515+0.0625</f>
        <v>44.0625</v>
      </c>
      <c r="K516" s="215">
        <f t="shared" ref="K516:K547" si="653">K515+0.0625</f>
        <v>47.0625</v>
      </c>
      <c r="N516" s="400">
        <f t="shared" ref="N516" si="654">N515+0.0625</f>
        <v>40.0625</v>
      </c>
      <c r="O516" s="400">
        <f t="shared" ref="O516" si="655">O515+0.0625</f>
        <v>50.0625</v>
      </c>
    </row>
    <row r="517" spans="2:15" x14ac:dyDescent="0.25">
      <c r="B517" s="213">
        <f t="shared" si="647"/>
        <v>74.125</v>
      </c>
      <c r="D517" s="214">
        <f t="shared" si="648"/>
        <v>40.75</v>
      </c>
      <c r="E517" s="214">
        <f t="shared" si="649"/>
        <v>45.125</v>
      </c>
      <c r="F517" s="135">
        <f t="shared" si="650"/>
        <v>62.125</v>
      </c>
      <c r="H517" s="130">
        <f t="shared" si="651"/>
        <v>40.125</v>
      </c>
      <c r="I517" s="130">
        <f t="shared" si="652"/>
        <v>44.125</v>
      </c>
      <c r="K517" s="215">
        <f t="shared" si="653"/>
        <v>47.125</v>
      </c>
      <c r="N517" s="400">
        <f t="shared" ref="N517" si="656">N516+0.0625</f>
        <v>40.125</v>
      </c>
      <c r="O517" s="400">
        <f t="shared" ref="O517" si="657">O516+0.0625</f>
        <v>50.125</v>
      </c>
    </row>
    <row r="518" spans="2:15" x14ac:dyDescent="0.25">
      <c r="B518" s="213">
        <f t="shared" si="647"/>
        <v>74.1875</v>
      </c>
      <c r="D518" s="214">
        <f t="shared" si="648"/>
        <v>40.8125</v>
      </c>
      <c r="E518" s="214">
        <f t="shared" si="649"/>
        <v>45.1875</v>
      </c>
      <c r="F518" s="135">
        <f t="shared" si="650"/>
        <v>62.1875</v>
      </c>
      <c r="H518" s="130">
        <f t="shared" si="651"/>
        <v>40.1875</v>
      </c>
      <c r="I518" s="130">
        <f t="shared" si="652"/>
        <v>44.1875</v>
      </c>
      <c r="K518" s="215">
        <f t="shared" si="653"/>
        <v>47.1875</v>
      </c>
      <c r="N518" s="400">
        <f t="shared" ref="N518" si="658">N517+0.0625</f>
        <v>40.1875</v>
      </c>
      <c r="O518" s="400">
        <f t="shared" ref="O518" si="659">O517+0.0625</f>
        <v>50.1875</v>
      </c>
    </row>
    <row r="519" spans="2:15" x14ac:dyDescent="0.25">
      <c r="B519" s="213">
        <f t="shared" si="647"/>
        <v>74.25</v>
      </c>
      <c r="D519" s="214">
        <f t="shared" si="648"/>
        <v>40.875</v>
      </c>
      <c r="E519" s="214">
        <f t="shared" si="649"/>
        <v>45.25</v>
      </c>
      <c r="F519" s="135">
        <f t="shared" si="650"/>
        <v>62.25</v>
      </c>
      <c r="H519" s="130">
        <f t="shared" si="651"/>
        <v>40.25</v>
      </c>
      <c r="I519" s="130">
        <f t="shared" si="652"/>
        <v>44.25</v>
      </c>
      <c r="K519" s="215">
        <f t="shared" si="653"/>
        <v>47.25</v>
      </c>
      <c r="N519" s="400">
        <f t="shared" ref="N519" si="660">N518+0.0625</f>
        <v>40.25</v>
      </c>
      <c r="O519" s="400">
        <f t="shared" ref="O519" si="661">O518+0.0625</f>
        <v>50.25</v>
      </c>
    </row>
    <row r="520" spans="2:15" x14ac:dyDescent="0.25">
      <c r="B520" s="213">
        <f t="shared" si="647"/>
        <v>74.3125</v>
      </c>
      <c r="D520" s="214">
        <f t="shared" si="648"/>
        <v>40.9375</v>
      </c>
      <c r="E520" s="214">
        <f t="shared" si="649"/>
        <v>45.3125</v>
      </c>
      <c r="F520" s="135">
        <f t="shared" si="650"/>
        <v>62.3125</v>
      </c>
      <c r="H520" s="130">
        <f t="shared" si="651"/>
        <v>40.3125</v>
      </c>
      <c r="I520" s="130">
        <f t="shared" si="652"/>
        <v>44.3125</v>
      </c>
      <c r="K520" s="215">
        <f t="shared" si="653"/>
        <v>47.3125</v>
      </c>
      <c r="N520" s="400">
        <f t="shared" ref="N520" si="662">N519+0.0625</f>
        <v>40.3125</v>
      </c>
      <c r="O520" s="400">
        <f t="shared" ref="O520" si="663">O519+0.0625</f>
        <v>50.3125</v>
      </c>
    </row>
    <row r="521" spans="2:15" x14ac:dyDescent="0.25">
      <c r="B521" s="213">
        <f t="shared" si="647"/>
        <v>74.375</v>
      </c>
      <c r="D521" s="214">
        <f t="shared" si="648"/>
        <v>41</v>
      </c>
      <c r="E521" s="214">
        <f t="shared" si="649"/>
        <v>45.375</v>
      </c>
      <c r="F521" s="135">
        <f t="shared" si="650"/>
        <v>62.375</v>
      </c>
      <c r="H521" s="130">
        <f t="shared" si="651"/>
        <v>40.375</v>
      </c>
      <c r="I521" s="130">
        <f t="shared" si="652"/>
        <v>44.375</v>
      </c>
      <c r="K521" s="215">
        <f t="shared" si="653"/>
        <v>47.375</v>
      </c>
      <c r="N521" s="400">
        <f t="shared" ref="N521" si="664">N520+0.0625</f>
        <v>40.375</v>
      </c>
      <c r="O521" s="400">
        <f t="shared" ref="O521" si="665">O520+0.0625</f>
        <v>50.375</v>
      </c>
    </row>
    <row r="522" spans="2:15" x14ac:dyDescent="0.25">
      <c r="B522" s="213">
        <f t="shared" si="647"/>
        <v>74.4375</v>
      </c>
      <c r="D522" s="214">
        <f t="shared" si="648"/>
        <v>41.0625</v>
      </c>
      <c r="E522" s="214">
        <f t="shared" si="649"/>
        <v>45.4375</v>
      </c>
      <c r="F522" s="135">
        <f t="shared" si="650"/>
        <v>62.4375</v>
      </c>
      <c r="H522" s="130">
        <f t="shared" si="651"/>
        <v>40.4375</v>
      </c>
      <c r="I522" s="130">
        <f t="shared" si="652"/>
        <v>44.4375</v>
      </c>
      <c r="K522" s="215">
        <f t="shared" si="653"/>
        <v>47.4375</v>
      </c>
      <c r="N522" s="400">
        <f t="shared" ref="N522" si="666">N521+0.0625</f>
        <v>40.4375</v>
      </c>
      <c r="O522" s="400">
        <f t="shared" ref="O522" si="667">O521+0.0625</f>
        <v>50.4375</v>
      </c>
    </row>
    <row r="523" spans="2:15" x14ac:dyDescent="0.25">
      <c r="B523" s="213">
        <f t="shared" si="647"/>
        <v>74.5</v>
      </c>
      <c r="D523" s="214">
        <f t="shared" si="648"/>
        <v>41.125</v>
      </c>
      <c r="E523" s="214">
        <f t="shared" si="649"/>
        <v>45.5</v>
      </c>
      <c r="F523" s="135">
        <f t="shared" si="650"/>
        <v>62.5</v>
      </c>
      <c r="H523" s="130">
        <f t="shared" si="651"/>
        <v>40.5</v>
      </c>
      <c r="I523" s="130">
        <f t="shared" si="652"/>
        <v>44.5</v>
      </c>
      <c r="K523" s="215">
        <f t="shared" si="653"/>
        <v>47.5</v>
      </c>
      <c r="N523" s="400">
        <f t="shared" ref="N523" si="668">N522+0.0625</f>
        <v>40.5</v>
      </c>
      <c r="O523" s="400">
        <f t="shared" ref="O523" si="669">O522+0.0625</f>
        <v>50.5</v>
      </c>
    </row>
    <row r="524" spans="2:15" x14ac:dyDescent="0.25">
      <c r="B524" s="213">
        <f t="shared" si="647"/>
        <v>74.5625</v>
      </c>
      <c r="D524" s="214">
        <f t="shared" si="648"/>
        <v>41.1875</v>
      </c>
      <c r="E524" s="214">
        <f t="shared" si="649"/>
        <v>45.5625</v>
      </c>
      <c r="F524" s="135">
        <f t="shared" si="650"/>
        <v>62.5625</v>
      </c>
      <c r="H524" s="130">
        <f t="shared" si="651"/>
        <v>40.5625</v>
      </c>
      <c r="I524" s="130">
        <f t="shared" si="652"/>
        <v>44.5625</v>
      </c>
      <c r="K524" s="215">
        <f t="shared" si="653"/>
        <v>47.5625</v>
      </c>
      <c r="N524" s="400">
        <f t="shared" ref="N524" si="670">N523+0.0625</f>
        <v>40.5625</v>
      </c>
      <c r="O524" s="400">
        <f t="shared" ref="O524" si="671">O523+0.0625</f>
        <v>50.5625</v>
      </c>
    </row>
    <row r="525" spans="2:15" x14ac:dyDescent="0.25">
      <c r="B525" s="213">
        <f t="shared" si="647"/>
        <v>74.625</v>
      </c>
      <c r="D525" s="214">
        <f t="shared" si="648"/>
        <v>41.25</v>
      </c>
      <c r="E525" s="214">
        <f t="shared" si="649"/>
        <v>45.625</v>
      </c>
      <c r="F525" s="135">
        <f t="shared" si="650"/>
        <v>62.625</v>
      </c>
      <c r="H525" s="130">
        <f t="shared" si="651"/>
        <v>40.625</v>
      </c>
      <c r="I525" s="130">
        <f t="shared" si="652"/>
        <v>44.625</v>
      </c>
      <c r="K525" s="215">
        <f t="shared" si="653"/>
        <v>47.625</v>
      </c>
      <c r="N525" s="400">
        <f t="shared" ref="N525" si="672">N524+0.0625</f>
        <v>40.625</v>
      </c>
      <c r="O525" s="400">
        <f t="shared" ref="O525" si="673">O524+0.0625</f>
        <v>50.625</v>
      </c>
    </row>
    <row r="526" spans="2:15" x14ac:dyDescent="0.25">
      <c r="B526" s="213">
        <f t="shared" si="647"/>
        <v>74.6875</v>
      </c>
      <c r="D526" s="214">
        <f t="shared" si="648"/>
        <v>41.3125</v>
      </c>
      <c r="E526" s="214">
        <f t="shared" si="649"/>
        <v>45.6875</v>
      </c>
      <c r="F526" s="135">
        <f t="shared" si="650"/>
        <v>62.6875</v>
      </c>
      <c r="H526" s="130">
        <f t="shared" si="651"/>
        <v>40.6875</v>
      </c>
      <c r="I526" s="130">
        <f t="shared" si="652"/>
        <v>44.6875</v>
      </c>
      <c r="K526" s="215">
        <f t="shared" si="653"/>
        <v>47.6875</v>
      </c>
      <c r="N526" s="400">
        <f t="shared" ref="N526" si="674">N525+0.0625</f>
        <v>40.6875</v>
      </c>
      <c r="O526" s="400">
        <f t="shared" ref="O526" si="675">O525+0.0625</f>
        <v>50.6875</v>
      </c>
    </row>
    <row r="527" spans="2:15" x14ac:dyDescent="0.25">
      <c r="B527" s="213">
        <f t="shared" si="647"/>
        <v>74.75</v>
      </c>
      <c r="D527" s="214">
        <f t="shared" si="648"/>
        <v>41.375</v>
      </c>
      <c r="E527" s="214">
        <f t="shared" si="649"/>
        <v>45.75</v>
      </c>
      <c r="F527" s="135">
        <f t="shared" si="650"/>
        <v>62.75</v>
      </c>
      <c r="H527" s="130">
        <f t="shared" si="651"/>
        <v>40.75</v>
      </c>
      <c r="I527" s="130">
        <f t="shared" si="652"/>
        <v>44.75</v>
      </c>
      <c r="K527" s="215">
        <f t="shared" si="653"/>
        <v>47.75</v>
      </c>
      <c r="N527" s="400">
        <f t="shared" ref="N527" si="676">N526+0.0625</f>
        <v>40.75</v>
      </c>
      <c r="O527" s="400">
        <f t="shared" ref="O527" si="677">O526+0.0625</f>
        <v>50.75</v>
      </c>
    </row>
    <row r="528" spans="2:15" x14ac:dyDescent="0.25">
      <c r="B528" s="213">
        <f t="shared" si="647"/>
        <v>74.8125</v>
      </c>
      <c r="D528" s="214">
        <f t="shared" si="648"/>
        <v>41.4375</v>
      </c>
      <c r="E528" s="214">
        <f t="shared" si="649"/>
        <v>45.8125</v>
      </c>
      <c r="F528" s="135">
        <f t="shared" si="650"/>
        <v>62.8125</v>
      </c>
      <c r="H528" s="130">
        <f t="shared" si="651"/>
        <v>40.8125</v>
      </c>
      <c r="I528" s="130">
        <f t="shared" si="652"/>
        <v>44.8125</v>
      </c>
      <c r="K528" s="215">
        <f t="shared" si="653"/>
        <v>47.8125</v>
      </c>
      <c r="N528" s="400">
        <f t="shared" ref="N528" si="678">N527+0.0625</f>
        <v>40.8125</v>
      </c>
      <c r="O528" s="400">
        <f t="shared" ref="O528" si="679">O527+0.0625</f>
        <v>50.8125</v>
      </c>
    </row>
    <row r="529" spans="2:15" x14ac:dyDescent="0.25">
      <c r="B529" s="213">
        <f t="shared" si="647"/>
        <v>74.875</v>
      </c>
      <c r="D529" s="214">
        <f t="shared" si="648"/>
        <v>41.5</v>
      </c>
      <c r="E529" s="214">
        <f t="shared" si="649"/>
        <v>45.875</v>
      </c>
      <c r="F529" s="135">
        <f t="shared" si="650"/>
        <v>62.875</v>
      </c>
      <c r="H529" s="130">
        <f t="shared" si="651"/>
        <v>40.875</v>
      </c>
      <c r="I529" s="130">
        <f t="shared" si="652"/>
        <v>44.875</v>
      </c>
      <c r="K529" s="215">
        <f t="shared" si="653"/>
        <v>47.875</v>
      </c>
      <c r="N529" s="400">
        <f t="shared" ref="N529" si="680">N528+0.0625</f>
        <v>40.875</v>
      </c>
      <c r="O529" s="400">
        <f t="shared" ref="O529" si="681">O528+0.0625</f>
        <v>50.875</v>
      </c>
    </row>
    <row r="530" spans="2:15" x14ac:dyDescent="0.25">
      <c r="B530" s="213">
        <f t="shared" si="647"/>
        <v>74.9375</v>
      </c>
      <c r="D530" s="214">
        <f t="shared" si="648"/>
        <v>41.5625</v>
      </c>
      <c r="E530" s="214">
        <f t="shared" si="649"/>
        <v>45.9375</v>
      </c>
      <c r="F530" s="135">
        <f t="shared" si="650"/>
        <v>62.9375</v>
      </c>
      <c r="H530" s="130">
        <f t="shared" si="651"/>
        <v>40.9375</v>
      </c>
      <c r="I530" s="130">
        <f t="shared" si="652"/>
        <v>44.9375</v>
      </c>
      <c r="K530" s="215">
        <f t="shared" si="653"/>
        <v>47.9375</v>
      </c>
      <c r="N530" s="400">
        <f t="shared" ref="N530:N593" si="682">N529+0.0625</f>
        <v>40.9375</v>
      </c>
      <c r="O530" s="400">
        <f t="shared" ref="O530" si="683">O529+0.0625</f>
        <v>50.9375</v>
      </c>
    </row>
    <row r="531" spans="2:15" x14ac:dyDescent="0.25">
      <c r="B531" s="213">
        <f t="shared" si="647"/>
        <v>75</v>
      </c>
      <c r="D531" s="214">
        <f t="shared" si="648"/>
        <v>41.625</v>
      </c>
      <c r="E531" s="214">
        <f t="shared" si="649"/>
        <v>46</v>
      </c>
      <c r="F531" s="135">
        <f t="shared" si="650"/>
        <v>63</v>
      </c>
      <c r="H531" s="130">
        <f t="shared" si="651"/>
        <v>41</v>
      </c>
      <c r="I531" s="130">
        <f t="shared" si="652"/>
        <v>45</v>
      </c>
      <c r="K531" s="215">
        <f t="shared" si="653"/>
        <v>48</v>
      </c>
      <c r="N531" s="400">
        <f t="shared" si="682"/>
        <v>41</v>
      </c>
      <c r="O531" s="400">
        <f t="shared" ref="O531" si="684">O530+0.0625</f>
        <v>51</v>
      </c>
    </row>
    <row r="532" spans="2:15" x14ac:dyDescent="0.25">
      <c r="B532" s="213">
        <f t="shared" si="647"/>
        <v>75.0625</v>
      </c>
      <c r="D532" s="214">
        <f t="shared" si="648"/>
        <v>41.6875</v>
      </c>
      <c r="E532" s="214">
        <f t="shared" si="649"/>
        <v>46.0625</v>
      </c>
      <c r="F532" s="135">
        <f t="shared" si="650"/>
        <v>63.0625</v>
      </c>
      <c r="H532" s="130">
        <f t="shared" si="651"/>
        <v>41.0625</v>
      </c>
      <c r="I532" s="130">
        <f t="shared" si="652"/>
        <v>45.0625</v>
      </c>
      <c r="K532" s="215">
        <f t="shared" si="653"/>
        <v>48.0625</v>
      </c>
      <c r="N532" s="400">
        <f t="shared" si="682"/>
        <v>41.0625</v>
      </c>
      <c r="O532" s="400">
        <f t="shared" ref="O532" si="685">O531+0.0625</f>
        <v>51.0625</v>
      </c>
    </row>
    <row r="533" spans="2:15" x14ac:dyDescent="0.25">
      <c r="B533" s="213">
        <f t="shared" si="647"/>
        <v>75.125</v>
      </c>
      <c r="D533" s="214">
        <f t="shared" si="648"/>
        <v>41.75</v>
      </c>
      <c r="E533" s="214">
        <f t="shared" si="649"/>
        <v>46.125</v>
      </c>
      <c r="F533" s="135">
        <f t="shared" si="650"/>
        <v>63.125</v>
      </c>
      <c r="H533" s="130">
        <f t="shared" si="651"/>
        <v>41.125</v>
      </c>
      <c r="I533" s="130">
        <f t="shared" si="652"/>
        <v>45.125</v>
      </c>
      <c r="K533" s="215">
        <f t="shared" si="653"/>
        <v>48.125</v>
      </c>
      <c r="N533" s="400">
        <f t="shared" si="682"/>
        <v>41.125</v>
      </c>
      <c r="O533" s="400">
        <f t="shared" ref="O533" si="686">O532+0.0625</f>
        <v>51.125</v>
      </c>
    </row>
    <row r="534" spans="2:15" x14ac:dyDescent="0.25">
      <c r="B534" s="213">
        <f t="shared" si="647"/>
        <v>75.1875</v>
      </c>
      <c r="D534" s="214">
        <f t="shared" si="648"/>
        <v>41.8125</v>
      </c>
      <c r="E534" s="214">
        <f t="shared" si="649"/>
        <v>46.1875</v>
      </c>
      <c r="F534" s="135">
        <f t="shared" si="650"/>
        <v>63.1875</v>
      </c>
      <c r="H534" s="130">
        <f t="shared" si="651"/>
        <v>41.1875</v>
      </c>
      <c r="I534" s="130">
        <f t="shared" si="652"/>
        <v>45.1875</v>
      </c>
      <c r="K534" s="215">
        <f t="shared" si="653"/>
        <v>48.1875</v>
      </c>
      <c r="N534" s="400">
        <f t="shared" si="682"/>
        <v>41.1875</v>
      </c>
      <c r="O534" s="400">
        <f t="shared" ref="O534" si="687">O533+0.0625</f>
        <v>51.1875</v>
      </c>
    </row>
    <row r="535" spans="2:15" x14ac:dyDescent="0.25">
      <c r="B535" s="213">
        <f t="shared" si="647"/>
        <v>75.25</v>
      </c>
      <c r="D535" s="214">
        <f t="shared" si="648"/>
        <v>41.875</v>
      </c>
      <c r="E535" s="214">
        <f t="shared" si="649"/>
        <v>46.25</v>
      </c>
      <c r="F535" s="135">
        <f t="shared" si="650"/>
        <v>63.25</v>
      </c>
      <c r="H535" s="130">
        <f t="shared" si="651"/>
        <v>41.25</v>
      </c>
      <c r="I535" s="130">
        <f t="shared" si="652"/>
        <v>45.25</v>
      </c>
      <c r="K535" s="215">
        <f t="shared" si="653"/>
        <v>48.25</v>
      </c>
      <c r="N535" s="400">
        <f t="shared" si="682"/>
        <v>41.25</v>
      </c>
      <c r="O535" s="400">
        <f t="shared" ref="O535" si="688">O534+0.0625</f>
        <v>51.25</v>
      </c>
    </row>
    <row r="536" spans="2:15" x14ac:dyDescent="0.25">
      <c r="B536" s="213">
        <f t="shared" si="647"/>
        <v>75.3125</v>
      </c>
      <c r="D536" s="214">
        <f t="shared" si="648"/>
        <v>41.9375</v>
      </c>
      <c r="E536" s="214">
        <f t="shared" si="649"/>
        <v>46.3125</v>
      </c>
      <c r="F536" s="135">
        <f t="shared" si="650"/>
        <v>63.3125</v>
      </c>
      <c r="H536" s="130">
        <f t="shared" si="651"/>
        <v>41.3125</v>
      </c>
      <c r="I536" s="130">
        <f t="shared" si="652"/>
        <v>45.3125</v>
      </c>
      <c r="K536" s="215">
        <f t="shared" si="653"/>
        <v>48.3125</v>
      </c>
      <c r="N536" s="400">
        <f t="shared" si="682"/>
        <v>41.3125</v>
      </c>
      <c r="O536" s="400">
        <f t="shared" ref="O536" si="689">O535+0.0625</f>
        <v>51.3125</v>
      </c>
    </row>
    <row r="537" spans="2:15" x14ac:dyDescent="0.25">
      <c r="B537" s="213">
        <f t="shared" si="647"/>
        <v>75.375</v>
      </c>
      <c r="D537" s="214">
        <f t="shared" si="648"/>
        <v>42</v>
      </c>
      <c r="E537" s="214">
        <f t="shared" si="649"/>
        <v>46.375</v>
      </c>
      <c r="F537" s="135">
        <f t="shared" si="650"/>
        <v>63.375</v>
      </c>
      <c r="H537" s="130">
        <f t="shared" si="651"/>
        <v>41.375</v>
      </c>
      <c r="I537" s="130">
        <f t="shared" si="652"/>
        <v>45.375</v>
      </c>
      <c r="K537" s="215">
        <f t="shared" si="653"/>
        <v>48.375</v>
      </c>
      <c r="N537" s="400">
        <f t="shared" si="682"/>
        <v>41.375</v>
      </c>
      <c r="O537" s="400">
        <f t="shared" ref="O537" si="690">O536+0.0625</f>
        <v>51.375</v>
      </c>
    </row>
    <row r="538" spans="2:15" x14ac:dyDescent="0.25">
      <c r="B538" s="213">
        <f t="shared" si="647"/>
        <v>75.4375</v>
      </c>
      <c r="D538" s="214">
        <f t="shared" si="648"/>
        <v>42.0625</v>
      </c>
      <c r="E538" s="214">
        <f t="shared" si="649"/>
        <v>46.4375</v>
      </c>
      <c r="F538" s="135">
        <f t="shared" si="650"/>
        <v>63.4375</v>
      </c>
      <c r="H538" s="130">
        <f t="shared" si="651"/>
        <v>41.4375</v>
      </c>
      <c r="I538" s="130">
        <f t="shared" si="652"/>
        <v>45.4375</v>
      </c>
      <c r="K538" s="215">
        <f t="shared" si="653"/>
        <v>48.4375</v>
      </c>
      <c r="N538" s="400">
        <f t="shared" si="682"/>
        <v>41.4375</v>
      </c>
      <c r="O538" s="400">
        <f t="shared" ref="O538" si="691">O537+0.0625</f>
        <v>51.4375</v>
      </c>
    </row>
    <row r="539" spans="2:15" x14ac:dyDescent="0.25">
      <c r="B539" s="213">
        <f t="shared" si="647"/>
        <v>75.5</v>
      </c>
      <c r="D539" s="214">
        <f t="shared" si="648"/>
        <v>42.125</v>
      </c>
      <c r="E539" s="214">
        <f t="shared" si="649"/>
        <v>46.5</v>
      </c>
      <c r="F539" s="135">
        <f t="shared" si="650"/>
        <v>63.5</v>
      </c>
      <c r="H539" s="130">
        <f t="shared" si="651"/>
        <v>41.5</v>
      </c>
      <c r="I539" s="130">
        <f t="shared" si="652"/>
        <v>45.5</v>
      </c>
      <c r="K539" s="215">
        <f t="shared" si="653"/>
        <v>48.5</v>
      </c>
      <c r="N539" s="400">
        <f t="shared" si="682"/>
        <v>41.5</v>
      </c>
      <c r="O539" s="400">
        <f t="shared" ref="O539" si="692">O538+0.0625</f>
        <v>51.5</v>
      </c>
    </row>
    <row r="540" spans="2:15" x14ac:dyDescent="0.25">
      <c r="B540" s="213">
        <f t="shared" si="647"/>
        <v>75.5625</v>
      </c>
      <c r="D540" s="214">
        <f t="shared" si="648"/>
        <v>42.1875</v>
      </c>
      <c r="E540" s="214">
        <f t="shared" si="649"/>
        <v>46.5625</v>
      </c>
      <c r="F540" s="135">
        <f t="shared" si="650"/>
        <v>63.5625</v>
      </c>
      <c r="H540" s="130">
        <f t="shared" si="651"/>
        <v>41.5625</v>
      </c>
      <c r="I540" s="130">
        <f t="shared" si="652"/>
        <v>45.5625</v>
      </c>
      <c r="K540" s="215">
        <f t="shared" si="653"/>
        <v>48.5625</v>
      </c>
      <c r="N540" s="400">
        <f t="shared" si="682"/>
        <v>41.5625</v>
      </c>
      <c r="O540" s="400">
        <f t="shared" ref="O540" si="693">O539+0.0625</f>
        <v>51.5625</v>
      </c>
    </row>
    <row r="541" spans="2:15" x14ac:dyDescent="0.25">
      <c r="B541" s="213">
        <f t="shared" si="647"/>
        <v>75.625</v>
      </c>
      <c r="D541" s="214">
        <f t="shared" si="648"/>
        <v>42.25</v>
      </c>
      <c r="E541" s="214">
        <f t="shared" si="649"/>
        <v>46.625</v>
      </c>
      <c r="F541" s="135">
        <f t="shared" si="650"/>
        <v>63.625</v>
      </c>
      <c r="H541" s="130">
        <f t="shared" si="651"/>
        <v>41.625</v>
      </c>
      <c r="I541" s="130">
        <f t="shared" si="652"/>
        <v>45.625</v>
      </c>
      <c r="K541" s="215">
        <f t="shared" si="653"/>
        <v>48.625</v>
      </c>
      <c r="N541" s="400">
        <f t="shared" si="682"/>
        <v>41.625</v>
      </c>
      <c r="O541" s="400">
        <f t="shared" ref="O541" si="694">O540+0.0625</f>
        <v>51.625</v>
      </c>
    </row>
    <row r="542" spans="2:15" x14ac:dyDescent="0.25">
      <c r="B542" s="213">
        <f t="shared" si="647"/>
        <v>75.6875</v>
      </c>
      <c r="D542" s="214">
        <f t="shared" si="648"/>
        <v>42.3125</v>
      </c>
      <c r="E542" s="214">
        <f t="shared" si="649"/>
        <v>46.6875</v>
      </c>
      <c r="F542" s="135">
        <f t="shared" si="650"/>
        <v>63.6875</v>
      </c>
      <c r="H542" s="130">
        <f t="shared" si="651"/>
        <v>41.6875</v>
      </c>
      <c r="I542" s="130">
        <f t="shared" si="652"/>
        <v>45.6875</v>
      </c>
      <c r="K542" s="215">
        <f t="shared" si="653"/>
        <v>48.6875</v>
      </c>
      <c r="N542" s="400">
        <f t="shared" si="682"/>
        <v>41.6875</v>
      </c>
      <c r="O542" s="400">
        <f t="shared" ref="O542" si="695">O541+0.0625</f>
        <v>51.6875</v>
      </c>
    </row>
    <row r="543" spans="2:15" x14ac:dyDescent="0.25">
      <c r="B543" s="213">
        <f t="shared" si="647"/>
        <v>75.75</v>
      </c>
      <c r="D543" s="214">
        <f t="shared" si="648"/>
        <v>42.375</v>
      </c>
      <c r="E543" s="214">
        <f t="shared" si="649"/>
        <v>46.75</v>
      </c>
      <c r="F543" s="135">
        <f t="shared" si="650"/>
        <v>63.75</v>
      </c>
      <c r="H543" s="130">
        <f t="shared" si="651"/>
        <v>41.75</v>
      </c>
      <c r="I543" s="130">
        <f t="shared" si="652"/>
        <v>45.75</v>
      </c>
      <c r="K543" s="215">
        <f t="shared" si="653"/>
        <v>48.75</v>
      </c>
      <c r="N543" s="400">
        <f t="shared" si="682"/>
        <v>41.75</v>
      </c>
      <c r="O543" s="400">
        <f t="shared" ref="O543" si="696">O542+0.0625</f>
        <v>51.75</v>
      </c>
    </row>
    <row r="544" spans="2:15" x14ac:dyDescent="0.25">
      <c r="B544" s="213">
        <f t="shared" si="647"/>
        <v>75.8125</v>
      </c>
      <c r="D544" s="214">
        <f t="shared" si="648"/>
        <v>42.4375</v>
      </c>
      <c r="E544" s="214">
        <f t="shared" si="649"/>
        <v>46.8125</v>
      </c>
      <c r="F544" s="135">
        <f t="shared" si="650"/>
        <v>63.8125</v>
      </c>
      <c r="H544" s="130">
        <f t="shared" si="651"/>
        <v>41.8125</v>
      </c>
      <c r="I544" s="130">
        <f t="shared" si="652"/>
        <v>45.8125</v>
      </c>
      <c r="K544" s="215">
        <f t="shared" si="653"/>
        <v>48.8125</v>
      </c>
      <c r="N544" s="400">
        <f t="shared" si="682"/>
        <v>41.8125</v>
      </c>
      <c r="O544" s="400">
        <f t="shared" ref="O544" si="697">O543+0.0625</f>
        <v>51.8125</v>
      </c>
    </row>
    <row r="545" spans="2:15" x14ac:dyDescent="0.25">
      <c r="B545" s="213">
        <f t="shared" si="647"/>
        <v>75.875</v>
      </c>
      <c r="D545" s="214">
        <f t="shared" si="648"/>
        <v>42.5</v>
      </c>
      <c r="E545" s="214">
        <f t="shared" si="649"/>
        <v>46.875</v>
      </c>
      <c r="F545" s="135">
        <f t="shared" si="650"/>
        <v>63.875</v>
      </c>
      <c r="H545" s="130">
        <f t="shared" si="651"/>
        <v>41.875</v>
      </c>
      <c r="I545" s="130">
        <f t="shared" si="652"/>
        <v>45.875</v>
      </c>
      <c r="K545" s="215">
        <f t="shared" si="653"/>
        <v>48.875</v>
      </c>
      <c r="N545" s="400">
        <f t="shared" si="682"/>
        <v>41.875</v>
      </c>
      <c r="O545" s="400">
        <f t="shared" ref="O545" si="698">O544+0.0625</f>
        <v>51.875</v>
      </c>
    </row>
    <row r="546" spans="2:15" x14ac:dyDescent="0.25">
      <c r="B546" s="213">
        <f t="shared" si="647"/>
        <v>75.9375</v>
      </c>
      <c r="D546" s="214">
        <f t="shared" si="648"/>
        <v>42.5625</v>
      </c>
      <c r="E546" s="214">
        <f t="shared" si="649"/>
        <v>46.9375</v>
      </c>
      <c r="F546" s="135">
        <f t="shared" si="650"/>
        <v>63.9375</v>
      </c>
      <c r="H546" s="130">
        <f t="shared" si="651"/>
        <v>41.9375</v>
      </c>
      <c r="I546" s="130">
        <f t="shared" si="652"/>
        <v>45.9375</v>
      </c>
      <c r="K546" s="215">
        <f t="shared" si="653"/>
        <v>48.9375</v>
      </c>
      <c r="N546" s="400">
        <f t="shared" si="682"/>
        <v>41.9375</v>
      </c>
      <c r="O546" s="400">
        <f t="shared" ref="O546" si="699">O545+0.0625</f>
        <v>51.9375</v>
      </c>
    </row>
    <row r="547" spans="2:15" x14ac:dyDescent="0.25">
      <c r="B547" s="213">
        <f t="shared" si="647"/>
        <v>76</v>
      </c>
      <c r="D547" s="214">
        <f t="shared" si="648"/>
        <v>42.625</v>
      </c>
      <c r="E547" s="214">
        <f t="shared" si="649"/>
        <v>47</v>
      </c>
      <c r="F547" s="135">
        <f t="shared" si="650"/>
        <v>64</v>
      </c>
      <c r="H547" s="130">
        <f t="shared" si="651"/>
        <v>42</v>
      </c>
      <c r="I547" s="130">
        <f t="shared" si="652"/>
        <v>46</v>
      </c>
      <c r="K547" s="215">
        <f t="shared" si="653"/>
        <v>49</v>
      </c>
      <c r="N547" s="400">
        <f t="shared" si="682"/>
        <v>42</v>
      </c>
      <c r="O547" s="400">
        <f t="shared" ref="O547" si="700">O546+0.0625</f>
        <v>52</v>
      </c>
    </row>
    <row r="548" spans="2:15" x14ac:dyDescent="0.25">
      <c r="B548" s="213">
        <f t="shared" si="647"/>
        <v>76.0625</v>
      </c>
      <c r="D548" s="214">
        <f t="shared" si="648"/>
        <v>42.6875</v>
      </c>
      <c r="E548" s="214">
        <f t="shared" si="649"/>
        <v>47.0625</v>
      </c>
      <c r="F548" s="135">
        <f t="shared" si="650"/>
        <v>64.0625</v>
      </c>
      <c r="H548" s="130">
        <f t="shared" si="651"/>
        <v>42.0625</v>
      </c>
      <c r="I548" s="130">
        <f t="shared" si="652"/>
        <v>46.0625</v>
      </c>
      <c r="K548" s="215">
        <f t="shared" ref="K548:K579" si="701">K547+0.0625</f>
        <v>49.0625</v>
      </c>
      <c r="N548" s="400">
        <f t="shared" si="682"/>
        <v>42.0625</v>
      </c>
      <c r="O548" s="400">
        <f t="shared" ref="O548" si="702">O547+0.0625</f>
        <v>52.0625</v>
      </c>
    </row>
    <row r="549" spans="2:15" x14ac:dyDescent="0.25">
      <c r="B549" s="213">
        <f t="shared" si="647"/>
        <v>76.125</v>
      </c>
      <c r="D549" s="214">
        <f t="shared" si="648"/>
        <v>42.75</v>
      </c>
      <c r="E549" s="214">
        <f t="shared" si="649"/>
        <v>47.125</v>
      </c>
      <c r="F549" s="135">
        <f t="shared" si="650"/>
        <v>64.125</v>
      </c>
      <c r="H549" s="130">
        <f t="shared" si="651"/>
        <v>42.125</v>
      </c>
      <c r="I549" s="130">
        <f t="shared" si="652"/>
        <v>46.125</v>
      </c>
      <c r="K549" s="215">
        <f t="shared" si="701"/>
        <v>49.125</v>
      </c>
      <c r="N549" s="400">
        <f t="shared" si="682"/>
        <v>42.125</v>
      </c>
      <c r="O549" s="400">
        <f t="shared" ref="O549" si="703">O548+0.0625</f>
        <v>52.125</v>
      </c>
    </row>
    <row r="550" spans="2:15" x14ac:dyDescent="0.25">
      <c r="B550" s="213">
        <f t="shared" si="647"/>
        <v>76.1875</v>
      </c>
      <c r="D550" s="214">
        <f t="shared" si="648"/>
        <v>42.8125</v>
      </c>
      <c r="E550" s="214">
        <f t="shared" si="649"/>
        <v>47.1875</v>
      </c>
      <c r="F550" s="135">
        <f t="shared" si="650"/>
        <v>64.1875</v>
      </c>
      <c r="H550" s="130">
        <f t="shared" si="651"/>
        <v>42.1875</v>
      </c>
      <c r="I550" s="130">
        <f t="shared" si="652"/>
        <v>46.1875</v>
      </c>
      <c r="K550" s="215">
        <f t="shared" si="701"/>
        <v>49.1875</v>
      </c>
      <c r="N550" s="400">
        <f t="shared" si="682"/>
        <v>42.1875</v>
      </c>
      <c r="O550" s="400">
        <f t="shared" ref="O550" si="704">O549+0.0625</f>
        <v>52.1875</v>
      </c>
    </row>
    <row r="551" spans="2:15" x14ac:dyDescent="0.25">
      <c r="B551" s="213">
        <f t="shared" si="647"/>
        <v>76.25</v>
      </c>
      <c r="D551" s="214">
        <f t="shared" si="648"/>
        <v>42.875</v>
      </c>
      <c r="E551" s="214">
        <f t="shared" si="649"/>
        <v>47.25</v>
      </c>
      <c r="F551" s="135">
        <f t="shared" si="650"/>
        <v>64.25</v>
      </c>
      <c r="H551" s="130">
        <f t="shared" si="651"/>
        <v>42.25</v>
      </c>
      <c r="I551" s="130">
        <f t="shared" si="652"/>
        <v>46.25</v>
      </c>
      <c r="K551" s="215">
        <f t="shared" si="701"/>
        <v>49.25</v>
      </c>
      <c r="N551" s="400">
        <f t="shared" si="682"/>
        <v>42.25</v>
      </c>
      <c r="O551" s="400">
        <f t="shared" ref="O551" si="705">O550+0.0625</f>
        <v>52.25</v>
      </c>
    </row>
    <row r="552" spans="2:15" x14ac:dyDescent="0.25">
      <c r="B552" s="213">
        <f t="shared" si="647"/>
        <v>76.3125</v>
      </c>
      <c r="D552" s="214">
        <f t="shared" si="648"/>
        <v>42.9375</v>
      </c>
      <c r="E552" s="214">
        <f t="shared" si="649"/>
        <v>47.3125</v>
      </c>
      <c r="F552" s="135">
        <f t="shared" si="650"/>
        <v>64.3125</v>
      </c>
      <c r="H552" s="130">
        <f t="shared" si="651"/>
        <v>42.3125</v>
      </c>
      <c r="I552" s="130">
        <f t="shared" si="652"/>
        <v>46.3125</v>
      </c>
      <c r="K552" s="215">
        <f t="shared" si="701"/>
        <v>49.3125</v>
      </c>
      <c r="N552" s="400">
        <f t="shared" si="682"/>
        <v>42.3125</v>
      </c>
      <c r="O552" s="400">
        <f t="shared" ref="O552" si="706">O551+0.0625</f>
        <v>52.3125</v>
      </c>
    </row>
    <row r="553" spans="2:15" x14ac:dyDescent="0.25">
      <c r="B553" s="213">
        <f t="shared" si="647"/>
        <v>76.375</v>
      </c>
      <c r="D553" s="214">
        <f t="shared" si="648"/>
        <v>43</v>
      </c>
      <c r="E553" s="214">
        <f t="shared" si="649"/>
        <v>47.375</v>
      </c>
      <c r="F553" s="135">
        <f t="shared" si="650"/>
        <v>64.375</v>
      </c>
      <c r="H553" s="130">
        <f t="shared" si="651"/>
        <v>42.375</v>
      </c>
      <c r="I553" s="130">
        <f t="shared" si="652"/>
        <v>46.375</v>
      </c>
      <c r="K553" s="215">
        <f t="shared" si="701"/>
        <v>49.375</v>
      </c>
      <c r="N553" s="400">
        <f t="shared" si="682"/>
        <v>42.375</v>
      </c>
      <c r="O553" s="400">
        <f t="shared" ref="O553" si="707">O552+0.0625</f>
        <v>52.375</v>
      </c>
    </row>
    <row r="554" spans="2:15" x14ac:dyDescent="0.25">
      <c r="B554" s="213">
        <f t="shared" si="647"/>
        <v>76.4375</v>
      </c>
      <c r="D554" s="214">
        <f t="shared" si="648"/>
        <v>43.0625</v>
      </c>
      <c r="E554" s="214">
        <f t="shared" si="649"/>
        <v>47.4375</v>
      </c>
      <c r="F554" s="135">
        <f t="shared" si="650"/>
        <v>64.4375</v>
      </c>
      <c r="H554" s="130">
        <f t="shared" si="651"/>
        <v>42.4375</v>
      </c>
      <c r="I554" s="130">
        <f t="shared" si="652"/>
        <v>46.4375</v>
      </c>
      <c r="K554" s="215">
        <f t="shared" si="701"/>
        <v>49.4375</v>
      </c>
      <c r="N554" s="400">
        <f t="shared" si="682"/>
        <v>42.4375</v>
      </c>
      <c r="O554" s="400">
        <f t="shared" ref="O554" si="708">O553+0.0625</f>
        <v>52.4375</v>
      </c>
    </row>
    <row r="555" spans="2:15" x14ac:dyDescent="0.25">
      <c r="B555" s="213">
        <f t="shared" si="647"/>
        <v>76.5</v>
      </c>
      <c r="D555" s="214">
        <f t="shared" si="648"/>
        <v>43.125</v>
      </c>
      <c r="E555" s="214">
        <f t="shared" si="649"/>
        <v>47.5</v>
      </c>
      <c r="F555" s="135">
        <f t="shared" si="650"/>
        <v>64.5</v>
      </c>
      <c r="H555" s="130">
        <f t="shared" si="651"/>
        <v>42.5</v>
      </c>
      <c r="I555" s="130">
        <f t="shared" si="652"/>
        <v>46.5</v>
      </c>
      <c r="K555" s="215">
        <f t="shared" si="701"/>
        <v>49.5</v>
      </c>
      <c r="N555" s="400">
        <f t="shared" si="682"/>
        <v>42.5</v>
      </c>
      <c r="O555" s="400">
        <f t="shared" ref="O555" si="709">O554+0.0625</f>
        <v>52.5</v>
      </c>
    </row>
    <row r="556" spans="2:15" x14ac:dyDescent="0.25">
      <c r="B556" s="213">
        <f t="shared" si="647"/>
        <v>76.5625</v>
      </c>
      <c r="D556" s="214">
        <f t="shared" si="648"/>
        <v>43.1875</v>
      </c>
      <c r="E556" s="214">
        <f t="shared" si="649"/>
        <v>47.5625</v>
      </c>
      <c r="F556" s="135">
        <f t="shared" si="650"/>
        <v>64.5625</v>
      </c>
      <c r="H556" s="130">
        <f t="shared" si="651"/>
        <v>42.5625</v>
      </c>
      <c r="I556" s="130">
        <f t="shared" si="652"/>
        <v>46.5625</v>
      </c>
      <c r="K556" s="215">
        <f t="shared" si="701"/>
        <v>49.5625</v>
      </c>
      <c r="N556" s="400">
        <f t="shared" si="682"/>
        <v>42.5625</v>
      </c>
      <c r="O556" s="400">
        <f t="shared" ref="O556" si="710">O555+0.0625</f>
        <v>52.5625</v>
      </c>
    </row>
    <row r="557" spans="2:15" x14ac:dyDescent="0.25">
      <c r="B557" s="213">
        <f t="shared" si="647"/>
        <v>76.625</v>
      </c>
      <c r="D557" s="214">
        <f t="shared" si="648"/>
        <v>43.25</v>
      </c>
      <c r="E557" s="214">
        <f t="shared" si="649"/>
        <v>47.625</v>
      </c>
      <c r="F557" s="135">
        <f t="shared" si="650"/>
        <v>64.625</v>
      </c>
      <c r="H557" s="130">
        <f t="shared" si="651"/>
        <v>42.625</v>
      </c>
      <c r="I557" s="130">
        <f t="shared" si="652"/>
        <v>46.625</v>
      </c>
      <c r="K557" s="215">
        <f t="shared" si="701"/>
        <v>49.625</v>
      </c>
      <c r="N557" s="400">
        <f t="shared" si="682"/>
        <v>42.625</v>
      </c>
      <c r="O557" s="400">
        <f t="shared" ref="O557" si="711">O556+0.0625</f>
        <v>52.625</v>
      </c>
    </row>
    <row r="558" spans="2:15" x14ac:dyDescent="0.25">
      <c r="B558" s="213">
        <f t="shared" si="647"/>
        <v>76.6875</v>
      </c>
      <c r="D558" s="214">
        <f t="shared" si="648"/>
        <v>43.3125</v>
      </c>
      <c r="E558" s="214">
        <f t="shared" si="649"/>
        <v>47.6875</v>
      </c>
      <c r="F558" s="135">
        <f t="shared" si="650"/>
        <v>64.6875</v>
      </c>
      <c r="H558" s="130">
        <f t="shared" si="651"/>
        <v>42.6875</v>
      </c>
      <c r="I558" s="130">
        <f t="shared" si="652"/>
        <v>46.6875</v>
      </c>
      <c r="K558" s="215">
        <f t="shared" si="701"/>
        <v>49.6875</v>
      </c>
      <c r="N558" s="400">
        <f t="shared" si="682"/>
        <v>42.6875</v>
      </c>
      <c r="O558" s="400">
        <f t="shared" ref="O558" si="712">O557+0.0625</f>
        <v>52.6875</v>
      </c>
    </row>
    <row r="559" spans="2:15" x14ac:dyDescent="0.25">
      <c r="B559" s="213">
        <f t="shared" si="647"/>
        <v>76.75</v>
      </c>
      <c r="D559" s="214">
        <f t="shared" si="648"/>
        <v>43.375</v>
      </c>
      <c r="E559" s="214">
        <f t="shared" si="649"/>
        <v>47.75</v>
      </c>
      <c r="F559" s="135">
        <f t="shared" si="650"/>
        <v>64.75</v>
      </c>
      <c r="H559" s="130">
        <f t="shared" si="651"/>
        <v>42.75</v>
      </c>
      <c r="I559" s="130">
        <f t="shared" si="652"/>
        <v>46.75</v>
      </c>
      <c r="K559" s="215">
        <f t="shared" si="701"/>
        <v>49.75</v>
      </c>
      <c r="N559" s="400">
        <f t="shared" si="682"/>
        <v>42.75</v>
      </c>
      <c r="O559" s="400">
        <f t="shared" ref="O559" si="713">O558+0.0625</f>
        <v>52.75</v>
      </c>
    </row>
    <row r="560" spans="2:15" x14ac:dyDescent="0.25">
      <c r="B560" s="213">
        <f t="shared" si="647"/>
        <v>76.8125</v>
      </c>
      <c r="D560" s="214">
        <f t="shared" si="648"/>
        <v>43.4375</v>
      </c>
      <c r="E560" s="214">
        <f t="shared" si="649"/>
        <v>47.8125</v>
      </c>
      <c r="F560" s="135">
        <f t="shared" si="650"/>
        <v>64.8125</v>
      </c>
      <c r="H560" s="130">
        <f t="shared" si="651"/>
        <v>42.8125</v>
      </c>
      <c r="I560" s="130">
        <f t="shared" si="652"/>
        <v>46.8125</v>
      </c>
      <c r="K560" s="215">
        <f t="shared" si="701"/>
        <v>49.8125</v>
      </c>
      <c r="N560" s="400">
        <f t="shared" si="682"/>
        <v>42.8125</v>
      </c>
      <c r="O560" s="400">
        <f t="shared" ref="O560" si="714">O559+0.0625</f>
        <v>52.8125</v>
      </c>
    </row>
    <row r="561" spans="2:15" x14ac:dyDescent="0.25">
      <c r="B561" s="213">
        <f t="shared" si="647"/>
        <v>76.875</v>
      </c>
      <c r="D561" s="214">
        <f t="shared" si="648"/>
        <v>43.5</v>
      </c>
      <c r="E561" s="214">
        <f t="shared" si="649"/>
        <v>47.875</v>
      </c>
      <c r="F561" s="135">
        <f t="shared" si="650"/>
        <v>64.875</v>
      </c>
      <c r="H561" s="130">
        <f t="shared" si="651"/>
        <v>42.875</v>
      </c>
      <c r="I561" s="130">
        <f t="shared" si="652"/>
        <v>46.875</v>
      </c>
      <c r="K561" s="215">
        <f t="shared" si="701"/>
        <v>49.875</v>
      </c>
      <c r="N561" s="400">
        <f t="shared" si="682"/>
        <v>42.875</v>
      </c>
      <c r="O561" s="400">
        <f t="shared" ref="O561" si="715">O560+0.0625</f>
        <v>52.875</v>
      </c>
    </row>
    <row r="562" spans="2:15" x14ac:dyDescent="0.25">
      <c r="B562" s="213">
        <f t="shared" si="647"/>
        <v>76.9375</v>
      </c>
      <c r="D562" s="214">
        <f t="shared" si="648"/>
        <v>43.5625</v>
      </c>
      <c r="E562" s="214">
        <f t="shared" si="649"/>
        <v>47.9375</v>
      </c>
      <c r="F562" s="135">
        <f t="shared" si="650"/>
        <v>64.9375</v>
      </c>
      <c r="H562" s="130">
        <f t="shared" si="651"/>
        <v>42.9375</v>
      </c>
      <c r="I562" s="130">
        <f t="shared" si="652"/>
        <v>46.9375</v>
      </c>
      <c r="K562" s="215">
        <f t="shared" si="701"/>
        <v>49.9375</v>
      </c>
      <c r="N562" s="400">
        <f t="shared" si="682"/>
        <v>42.9375</v>
      </c>
      <c r="O562" s="400">
        <f t="shared" ref="O562" si="716">O561+0.0625</f>
        <v>52.9375</v>
      </c>
    </row>
    <row r="563" spans="2:15" x14ac:dyDescent="0.25">
      <c r="B563" s="213">
        <f t="shared" si="647"/>
        <v>77</v>
      </c>
      <c r="D563" s="214">
        <f t="shared" si="648"/>
        <v>43.625</v>
      </c>
      <c r="E563" s="214">
        <f t="shared" si="649"/>
        <v>48</v>
      </c>
      <c r="F563" s="135">
        <f t="shared" si="650"/>
        <v>65</v>
      </c>
      <c r="H563" s="130">
        <f t="shared" si="651"/>
        <v>43</v>
      </c>
      <c r="I563" s="130">
        <f t="shared" si="652"/>
        <v>47</v>
      </c>
      <c r="K563" s="215">
        <f t="shared" si="701"/>
        <v>50</v>
      </c>
      <c r="N563" s="400">
        <f t="shared" si="682"/>
        <v>43</v>
      </c>
      <c r="O563" s="400">
        <f t="shared" ref="O563" si="717">O562+0.0625</f>
        <v>53</v>
      </c>
    </row>
    <row r="564" spans="2:15" x14ac:dyDescent="0.25">
      <c r="B564" s="213">
        <f t="shared" si="647"/>
        <v>77.0625</v>
      </c>
      <c r="D564" s="214">
        <f t="shared" si="648"/>
        <v>43.6875</v>
      </c>
      <c r="E564" s="214">
        <f t="shared" si="649"/>
        <v>48.0625</v>
      </c>
      <c r="F564" s="135">
        <f t="shared" si="650"/>
        <v>65.0625</v>
      </c>
      <c r="H564" s="130">
        <f t="shared" si="651"/>
        <v>43.0625</v>
      </c>
      <c r="I564" s="130">
        <f t="shared" si="652"/>
        <v>47.0625</v>
      </c>
      <c r="K564" s="215">
        <f t="shared" si="701"/>
        <v>50.0625</v>
      </c>
      <c r="N564" s="400">
        <f t="shared" si="682"/>
        <v>43.0625</v>
      </c>
      <c r="O564" s="400">
        <f t="shared" ref="O564" si="718">O563+0.0625</f>
        <v>53.0625</v>
      </c>
    </row>
    <row r="565" spans="2:15" x14ac:dyDescent="0.25">
      <c r="B565" s="213">
        <f t="shared" si="647"/>
        <v>77.125</v>
      </c>
      <c r="D565" s="214">
        <f t="shared" si="648"/>
        <v>43.75</v>
      </c>
      <c r="E565" s="214">
        <f t="shared" si="649"/>
        <v>48.125</v>
      </c>
      <c r="F565" s="135">
        <f t="shared" si="650"/>
        <v>65.125</v>
      </c>
      <c r="H565" s="130">
        <f t="shared" si="651"/>
        <v>43.125</v>
      </c>
      <c r="I565" s="130">
        <f t="shared" si="652"/>
        <v>47.125</v>
      </c>
      <c r="K565" s="215">
        <f t="shared" si="701"/>
        <v>50.125</v>
      </c>
      <c r="N565" s="400">
        <f t="shared" si="682"/>
        <v>43.125</v>
      </c>
      <c r="O565" s="400">
        <f t="shared" ref="O565" si="719">O564+0.0625</f>
        <v>53.125</v>
      </c>
    </row>
    <row r="566" spans="2:15" x14ac:dyDescent="0.25">
      <c r="B566" s="213">
        <f t="shared" si="647"/>
        <v>77.1875</v>
      </c>
      <c r="D566" s="214">
        <f t="shared" si="648"/>
        <v>43.8125</v>
      </c>
      <c r="E566" s="214">
        <f t="shared" si="649"/>
        <v>48.1875</v>
      </c>
      <c r="F566" s="135">
        <f t="shared" si="650"/>
        <v>65.1875</v>
      </c>
      <c r="H566" s="130">
        <f t="shared" si="651"/>
        <v>43.1875</v>
      </c>
      <c r="I566" s="130">
        <f t="shared" si="652"/>
        <v>47.1875</v>
      </c>
      <c r="K566" s="215">
        <f t="shared" si="701"/>
        <v>50.1875</v>
      </c>
      <c r="N566" s="400">
        <f t="shared" si="682"/>
        <v>43.1875</v>
      </c>
      <c r="O566" s="400">
        <f t="shared" ref="O566" si="720">O565+0.0625</f>
        <v>53.1875</v>
      </c>
    </row>
    <row r="567" spans="2:15" x14ac:dyDescent="0.25">
      <c r="B567" s="213">
        <f t="shared" si="647"/>
        <v>77.25</v>
      </c>
      <c r="D567" s="214">
        <f t="shared" si="648"/>
        <v>43.875</v>
      </c>
      <c r="E567" s="214">
        <f t="shared" si="649"/>
        <v>48.25</v>
      </c>
      <c r="F567" s="135">
        <f t="shared" si="650"/>
        <v>65.25</v>
      </c>
      <c r="H567" s="130">
        <f t="shared" si="651"/>
        <v>43.25</v>
      </c>
      <c r="I567" s="130">
        <f t="shared" si="652"/>
        <v>47.25</v>
      </c>
      <c r="K567" s="215">
        <f t="shared" si="701"/>
        <v>50.25</v>
      </c>
      <c r="N567" s="400">
        <f t="shared" si="682"/>
        <v>43.25</v>
      </c>
      <c r="O567" s="400">
        <f t="shared" ref="O567" si="721">O566+0.0625</f>
        <v>53.25</v>
      </c>
    </row>
    <row r="568" spans="2:15" x14ac:dyDescent="0.25">
      <c r="B568" s="213">
        <f t="shared" si="647"/>
        <v>77.3125</v>
      </c>
      <c r="D568" s="214">
        <f t="shared" si="648"/>
        <v>43.9375</v>
      </c>
      <c r="E568" s="214">
        <f t="shared" si="649"/>
        <v>48.3125</v>
      </c>
      <c r="F568" s="135">
        <f t="shared" si="650"/>
        <v>65.3125</v>
      </c>
      <c r="H568" s="130">
        <f t="shared" si="651"/>
        <v>43.3125</v>
      </c>
      <c r="I568" s="130">
        <f t="shared" si="652"/>
        <v>47.3125</v>
      </c>
      <c r="K568" s="215">
        <f t="shared" si="701"/>
        <v>50.3125</v>
      </c>
      <c r="N568" s="400">
        <f t="shared" si="682"/>
        <v>43.3125</v>
      </c>
      <c r="O568" s="400">
        <f t="shared" ref="O568" si="722">O567+0.0625</f>
        <v>53.3125</v>
      </c>
    </row>
    <row r="569" spans="2:15" x14ac:dyDescent="0.25">
      <c r="B569" s="213">
        <f t="shared" si="647"/>
        <v>77.375</v>
      </c>
      <c r="D569" s="214">
        <f t="shared" si="648"/>
        <v>44</v>
      </c>
      <c r="E569" s="214">
        <f t="shared" si="649"/>
        <v>48.375</v>
      </c>
      <c r="F569" s="135">
        <f t="shared" si="650"/>
        <v>65.375</v>
      </c>
      <c r="H569" s="130">
        <f t="shared" si="651"/>
        <v>43.375</v>
      </c>
      <c r="I569" s="130">
        <f t="shared" si="652"/>
        <v>47.375</v>
      </c>
      <c r="K569" s="215">
        <f t="shared" si="701"/>
        <v>50.375</v>
      </c>
      <c r="N569" s="400">
        <f t="shared" si="682"/>
        <v>43.375</v>
      </c>
      <c r="O569" s="400">
        <f t="shared" ref="O569" si="723">O568+0.0625</f>
        <v>53.375</v>
      </c>
    </row>
    <row r="570" spans="2:15" x14ac:dyDescent="0.25">
      <c r="B570" s="213">
        <f t="shared" si="647"/>
        <v>77.4375</v>
      </c>
      <c r="D570" s="214">
        <f t="shared" si="648"/>
        <v>44.0625</v>
      </c>
      <c r="E570" s="214">
        <f t="shared" si="649"/>
        <v>48.4375</v>
      </c>
      <c r="F570" s="135">
        <f t="shared" si="650"/>
        <v>65.4375</v>
      </c>
      <c r="H570" s="130">
        <f t="shared" si="651"/>
        <v>43.4375</v>
      </c>
      <c r="I570" s="130">
        <f t="shared" si="652"/>
        <v>47.4375</v>
      </c>
      <c r="K570" s="215">
        <f t="shared" si="701"/>
        <v>50.4375</v>
      </c>
      <c r="N570" s="400">
        <f t="shared" si="682"/>
        <v>43.4375</v>
      </c>
      <c r="O570" s="400">
        <f t="shared" ref="O570" si="724">O569+0.0625</f>
        <v>53.4375</v>
      </c>
    </row>
    <row r="571" spans="2:15" x14ac:dyDescent="0.25">
      <c r="B571" s="213">
        <f t="shared" si="647"/>
        <v>77.5</v>
      </c>
      <c r="D571" s="214">
        <f t="shared" si="648"/>
        <v>44.125</v>
      </c>
      <c r="E571" s="214">
        <f t="shared" si="649"/>
        <v>48.5</v>
      </c>
      <c r="F571" s="135">
        <f t="shared" si="650"/>
        <v>65.5</v>
      </c>
      <c r="H571" s="130">
        <f t="shared" si="651"/>
        <v>43.5</v>
      </c>
      <c r="I571" s="130">
        <f t="shared" si="652"/>
        <v>47.5</v>
      </c>
      <c r="K571" s="215">
        <f t="shared" si="701"/>
        <v>50.5</v>
      </c>
      <c r="N571" s="400">
        <f t="shared" si="682"/>
        <v>43.5</v>
      </c>
      <c r="O571" s="400">
        <f t="shared" ref="O571" si="725">O570+0.0625</f>
        <v>53.5</v>
      </c>
    </row>
    <row r="572" spans="2:15" x14ac:dyDescent="0.25">
      <c r="B572" s="213">
        <f t="shared" si="647"/>
        <v>77.5625</v>
      </c>
      <c r="D572" s="214">
        <f t="shared" si="648"/>
        <v>44.1875</v>
      </c>
      <c r="E572" s="214">
        <f t="shared" si="649"/>
        <v>48.5625</v>
      </c>
      <c r="F572" s="135">
        <f t="shared" si="650"/>
        <v>65.5625</v>
      </c>
      <c r="H572" s="130">
        <f t="shared" si="651"/>
        <v>43.5625</v>
      </c>
      <c r="I572" s="130">
        <f t="shared" si="652"/>
        <v>47.5625</v>
      </c>
      <c r="K572" s="215">
        <f t="shared" si="701"/>
        <v>50.5625</v>
      </c>
      <c r="N572" s="400">
        <f t="shared" si="682"/>
        <v>43.5625</v>
      </c>
      <c r="O572" s="400">
        <f t="shared" ref="O572" si="726">O571+0.0625</f>
        <v>53.5625</v>
      </c>
    </row>
    <row r="573" spans="2:15" x14ac:dyDescent="0.25">
      <c r="B573" s="213">
        <f t="shared" si="647"/>
        <v>77.625</v>
      </c>
      <c r="D573" s="214">
        <f t="shared" si="648"/>
        <v>44.25</v>
      </c>
      <c r="E573" s="214">
        <f t="shared" si="649"/>
        <v>48.625</v>
      </c>
      <c r="F573" s="135">
        <f t="shared" si="650"/>
        <v>65.625</v>
      </c>
      <c r="H573" s="130">
        <f t="shared" si="651"/>
        <v>43.625</v>
      </c>
      <c r="I573" s="130">
        <f t="shared" si="652"/>
        <v>47.625</v>
      </c>
      <c r="K573" s="215">
        <f t="shared" si="701"/>
        <v>50.625</v>
      </c>
      <c r="N573" s="400">
        <f t="shared" si="682"/>
        <v>43.625</v>
      </c>
      <c r="O573" s="400">
        <f t="shared" ref="O573" si="727">O572+0.0625</f>
        <v>53.625</v>
      </c>
    </row>
    <row r="574" spans="2:15" x14ac:dyDescent="0.25">
      <c r="B574" s="213">
        <f t="shared" si="647"/>
        <v>77.6875</v>
      </c>
      <c r="D574" s="214">
        <f t="shared" si="648"/>
        <v>44.3125</v>
      </c>
      <c r="E574" s="214">
        <f t="shared" si="649"/>
        <v>48.6875</v>
      </c>
      <c r="F574" s="135">
        <f t="shared" si="650"/>
        <v>65.6875</v>
      </c>
      <c r="H574" s="130">
        <f t="shared" si="651"/>
        <v>43.6875</v>
      </c>
      <c r="I574" s="130">
        <f t="shared" si="652"/>
        <v>47.6875</v>
      </c>
      <c r="K574" s="215">
        <f t="shared" si="701"/>
        <v>50.6875</v>
      </c>
      <c r="N574" s="400">
        <f t="shared" si="682"/>
        <v>43.6875</v>
      </c>
      <c r="O574" s="400">
        <f t="shared" ref="O574" si="728">O573+0.0625</f>
        <v>53.6875</v>
      </c>
    </row>
    <row r="575" spans="2:15" x14ac:dyDescent="0.25">
      <c r="B575" s="213">
        <f t="shared" si="647"/>
        <v>77.75</v>
      </c>
      <c r="D575" s="214">
        <f t="shared" si="648"/>
        <v>44.375</v>
      </c>
      <c r="E575" s="214">
        <f t="shared" si="649"/>
        <v>48.75</v>
      </c>
      <c r="F575" s="135">
        <f t="shared" si="650"/>
        <v>65.75</v>
      </c>
      <c r="H575" s="130">
        <f t="shared" si="651"/>
        <v>43.75</v>
      </c>
      <c r="I575" s="130">
        <f t="shared" si="652"/>
        <v>47.75</v>
      </c>
      <c r="K575" s="215">
        <f t="shared" si="701"/>
        <v>50.75</v>
      </c>
      <c r="N575" s="400">
        <f t="shared" si="682"/>
        <v>43.75</v>
      </c>
      <c r="O575" s="400">
        <f t="shared" ref="O575" si="729">O574+0.0625</f>
        <v>53.75</v>
      </c>
    </row>
    <row r="576" spans="2:15" x14ac:dyDescent="0.25">
      <c r="B576" s="213">
        <f t="shared" si="647"/>
        <v>77.8125</v>
      </c>
      <c r="D576" s="214">
        <f t="shared" si="648"/>
        <v>44.4375</v>
      </c>
      <c r="E576" s="214">
        <f t="shared" si="649"/>
        <v>48.8125</v>
      </c>
      <c r="F576" s="135">
        <f t="shared" si="650"/>
        <v>65.8125</v>
      </c>
      <c r="H576" s="130">
        <f t="shared" si="651"/>
        <v>43.8125</v>
      </c>
      <c r="I576" s="130">
        <f t="shared" si="652"/>
        <v>47.8125</v>
      </c>
      <c r="K576" s="215">
        <f t="shared" si="701"/>
        <v>50.8125</v>
      </c>
      <c r="N576" s="400">
        <f t="shared" si="682"/>
        <v>43.8125</v>
      </c>
      <c r="O576" s="400">
        <f t="shared" ref="O576" si="730">O575+0.0625</f>
        <v>53.8125</v>
      </c>
    </row>
    <row r="577" spans="2:15" x14ac:dyDescent="0.25">
      <c r="B577" s="213">
        <f t="shared" si="647"/>
        <v>77.875</v>
      </c>
      <c r="D577" s="214">
        <f t="shared" si="648"/>
        <v>44.5</v>
      </c>
      <c r="E577" s="214">
        <f t="shared" si="649"/>
        <v>48.875</v>
      </c>
      <c r="F577" s="135">
        <f t="shared" si="650"/>
        <v>65.875</v>
      </c>
      <c r="H577" s="130">
        <f t="shared" si="651"/>
        <v>43.875</v>
      </c>
      <c r="I577" s="130">
        <f t="shared" si="652"/>
        <v>47.875</v>
      </c>
      <c r="K577" s="215">
        <f t="shared" si="701"/>
        <v>50.875</v>
      </c>
      <c r="N577" s="400">
        <f t="shared" si="682"/>
        <v>43.875</v>
      </c>
      <c r="O577" s="400">
        <f t="shared" ref="O577" si="731">O576+0.0625</f>
        <v>53.875</v>
      </c>
    </row>
    <row r="578" spans="2:15" x14ac:dyDescent="0.25">
      <c r="B578" s="213">
        <f t="shared" si="647"/>
        <v>77.9375</v>
      </c>
      <c r="D578" s="214">
        <f t="shared" si="648"/>
        <v>44.5625</v>
      </c>
      <c r="E578" s="214">
        <f t="shared" si="649"/>
        <v>48.9375</v>
      </c>
      <c r="F578" s="135">
        <f t="shared" si="650"/>
        <v>65.9375</v>
      </c>
      <c r="H578" s="130">
        <f t="shared" si="651"/>
        <v>43.9375</v>
      </c>
      <c r="I578" s="130">
        <f t="shared" si="652"/>
        <v>47.9375</v>
      </c>
      <c r="K578" s="215">
        <f t="shared" si="701"/>
        <v>50.9375</v>
      </c>
      <c r="N578" s="400">
        <f t="shared" si="682"/>
        <v>43.9375</v>
      </c>
      <c r="O578" s="400">
        <f t="shared" ref="O578" si="732">O577+0.0625</f>
        <v>53.9375</v>
      </c>
    </row>
    <row r="579" spans="2:15" x14ac:dyDescent="0.25">
      <c r="B579" s="213">
        <f t="shared" si="647"/>
        <v>78</v>
      </c>
      <c r="D579" s="214">
        <f t="shared" si="648"/>
        <v>44.625</v>
      </c>
      <c r="E579" s="214">
        <f t="shared" si="649"/>
        <v>49</v>
      </c>
      <c r="F579" s="135">
        <f t="shared" si="650"/>
        <v>66</v>
      </c>
      <c r="H579" s="130">
        <f t="shared" si="651"/>
        <v>44</v>
      </c>
      <c r="I579" s="130">
        <f t="shared" si="652"/>
        <v>48</v>
      </c>
      <c r="K579" s="215">
        <f t="shared" si="701"/>
        <v>51</v>
      </c>
      <c r="N579" s="400">
        <f t="shared" si="682"/>
        <v>44</v>
      </c>
      <c r="O579" s="400">
        <f t="shared" ref="O579" si="733">O578+0.0625</f>
        <v>54</v>
      </c>
    </row>
    <row r="580" spans="2:15" x14ac:dyDescent="0.25">
      <c r="B580" s="213">
        <f t="shared" ref="B580:B611" si="734">B579+0.0625</f>
        <v>78.0625</v>
      </c>
      <c r="D580" s="214">
        <f t="shared" ref="D580:D643" si="735">D579+0.0625</f>
        <v>44.6875</v>
      </c>
      <c r="E580" s="214">
        <f t="shared" ref="E580:E643" si="736">E579+0.0625</f>
        <v>49.0625</v>
      </c>
      <c r="F580" s="135">
        <f t="shared" ref="F580:F643" si="737">F579+0.0625</f>
        <v>66.0625</v>
      </c>
      <c r="H580" s="130">
        <f t="shared" ref="H580:H643" si="738">H579+0.0625</f>
        <v>44.0625</v>
      </c>
      <c r="I580" s="130">
        <f t="shared" ref="I580:I643" si="739">I579+0.0625</f>
        <v>48.0625</v>
      </c>
      <c r="K580" s="215">
        <f t="shared" ref="K580:K611" si="740">K579+0.0625</f>
        <v>51.0625</v>
      </c>
      <c r="N580" s="400">
        <f t="shared" si="682"/>
        <v>44.0625</v>
      </c>
      <c r="O580" s="400">
        <f t="shared" ref="O580" si="741">O579+0.0625</f>
        <v>54.0625</v>
      </c>
    </row>
    <row r="581" spans="2:15" x14ac:dyDescent="0.25">
      <c r="B581" s="213">
        <f t="shared" si="734"/>
        <v>78.125</v>
      </c>
      <c r="D581" s="214">
        <f t="shared" si="735"/>
        <v>44.75</v>
      </c>
      <c r="E581" s="214">
        <f t="shared" si="736"/>
        <v>49.125</v>
      </c>
      <c r="F581" s="135">
        <f t="shared" si="737"/>
        <v>66.125</v>
      </c>
      <c r="H581" s="130">
        <f t="shared" si="738"/>
        <v>44.125</v>
      </c>
      <c r="I581" s="130">
        <f t="shared" si="739"/>
        <v>48.125</v>
      </c>
      <c r="K581" s="215">
        <f t="shared" si="740"/>
        <v>51.125</v>
      </c>
      <c r="N581" s="400">
        <f t="shared" si="682"/>
        <v>44.125</v>
      </c>
      <c r="O581" s="400">
        <f t="shared" ref="O581" si="742">O580+0.0625</f>
        <v>54.125</v>
      </c>
    </row>
    <row r="582" spans="2:15" x14ac:dyDescent="0.25">
      <c r="B582" s="213">
        <f t="shared" si="734"/>
        <v>78.1875</v>
      </c>
      <c r="D582" s="214">
        <f t="shared" si="735"/>
        <v>44.8125</v>
      </c>
      <c r="E582" s="214">
        <f t="shared" si="736"/>
        <v>49.1875</v>
      </c>
      <c r="F582" s="135">
        <f t="shared" si="737"/>
        <v>66.1875</v>
      </c>
      <c r="H582" s="130">
        <f t="shared" si="738"/>
        <v>44.1875</v>
      </c>
      <c r="I582" s="130">
        <f t="shared" si="739"/>
        <v>48.1875</v>
      </c>
      <c r="K582" s="215">
        <f t="shared" si="740"/>
        <v>51.1875</v>
      </c>
      <c r="N582" s="400">
        <f t="shared" si="682"/>
        <v>44.1875</v>
      </c>
      <c r="O582" s="400">
        <f t="shared" ref="O582" si="743">O581+0.0625</f>
        <v>54.1875</v>
      </c>
    </row>
    <row r="583" spans="2:15" x14ac:dyDescent="0.25">
      <c r="B583" s="213">
        <f t="shared" si="734"/>
        <v>78.25</v>
      </c>
      <c r="D583" s="214">
        <f t="shared" si="735"/>
        <v>44.875</v>
      </c>
      <c r="E583" s="214">
        <f t="shared" si="736"/>
        <v>49.25</v>
      </c>
      <c r="F583" s="135">
        <f t="shared" si="737"/>
        <v>66.25</v>
      </c>
      <c r="H583" s="130">
        <f t="shared" si="738"/>
        <v>44.25</v>
      </c>
      <c r="I583" s="130">
        <f t="shared" si="739"/>
        <v>48.25</v>
      </c>
      <c r="K583" s="215">
        <f t="shared" si="740"/>
        <v>51.25</v>
      </c>
      <c r="N583" s="400">
        <f t="shared" si="682"/>
        <v>44.25</v>
      </c>
      <c r="O583" s="400">
        <f t="shared" ref="O583" si="744">O582+0.0625</f>
        <v>54.25</v>
      </c>
    </row>
    <row r="584" spans="2:15" x14ac:dyDescent="0.25">
      <c r="B584" s="213">
        <f t="shared" si="734"/>
        <v>78.3125</v>
      </c>
      <c r="D584" s="214">
        <f t="shared" si="735"/>
        <v>44.9375</v>
      </c>
      <c r="E584" s="214">
        <f t="shared" si="736"/>
        <v>49.3125</v>
      </c>
      <c r="F584" s="135">
        <f t="shared" si="737"/>
        <v>66.3125</v>
      </c>
      <c r="H584" s="130">
        <f t="shared" si="738"/>
        <v>44.3125</v>
      </c>
      <c r="I584" s="130">
        <f t="shared" si="739"/>
        <v>48.3125</v>
      </c>
      <c r="K584" s="215">
        <f t="shared" si="740"/>
        <v>51.3125</v>
      </c>
      <c r="N584" s="400">
        <f t="shared" si="682"/>
        <v>44.3125</v>
      </c>
      <c r="O584" s="400">
        <f t="shared" ref="O584" si="745">O583+0.0625</f>
        <v>54.3125</v>
      </c>
    </row>
    <row r="585" spans="2:15" x14ac:dyDescent="0.25">
      <c r="B585" s="213">
        <f t="shared" si="734"/>
        <v>78.375</v>
      </c>
      <c r="D585" s="214">
        <f t="shared" si="735"/>
        <v>45</v>
      </c>
      <c r="E585" s="214">
        <f t="shared" si="736"/>
        <v>49.375</v>
      </c>
      <c r="F585" s="135">
        <f t="shared" si="737"/>
        <v>66.375</v>
      </c>
      <c r="H585" s="130">
        <f t="shared" si="738"/>
        <v>44.375</v>
      </c>
      <c r="I585" s="130">
        <f t="shared" si="739"/>
        <v>48.375</v>
      </c>
      <c r="K585" s="215">
        <f t="shared" si="740"/>
        <v>51.375</v>
      </c>
      <c r="N585" s="400">
        <f t="shared" si="682"/>
        <v>44.375</v>
      </c>
      <c r="O585" s="400">
        <f t="shared" ref="O585" si="746">O584+0.0625</f>
        <v>54.375</v>
      </c>
    </row>
    <row r="586" spans="2:15" x14ac:dyDescent="0.25">
      <c r="B586" s="213">
        <f t="shared" si="734"/>
        <v>78.4375</v>
      </c>
      <c r="D586" s="214">
        <f t="shared" si="735"/>
        <v>45.0625</v>
      </c>
      <c r="E586" s="214">
        <f t="shared" si="736"/>
        <v>49.4375</v>
      </c>
      <c r="F586" s="135">
        <f t="shared" si="737"/>
        <v>66.4375</v>
      </c>
      <c r="H586" s="130">
        <f t="shared" si="738"/>
        <v>44.4375</v>
      </c>
      <c r="I586" s="130">
        <f t="shared" si="739"/>
        <v>48.4375</v>
      </c>
      <c r="K586" s="215">
        <f t="shared" si="740"/>
        <v>51.4375</v>
      </c>
      <c r="N586" s="400">
        <f t="shared" si="682"/>
        <v>44.4375</v>
      </c>
      <c r="O586" s="400">
        <f t="shared" ref="O586" si="747">O585+0.0625</f>
        <v>54.4375</v>
      </c>
    </row>
    <row r="587" spans="2:15" x14ac:dyDescent="0.25">
      <c r="B587" s="213">
        <f t="shared" si="734"/>
        <v>78.5</v>
      </c>
      <c r="D587" s="214">
        <f t="shared" si="735"/>
        <v>45.125</v>
      </c>
      <c r="E587" s="214">
        <f t="shared" si="736"/>
        <v>49.5</v>
      </c>
      <c r="F587" s="135">
        <f t="shared" si="737"/>
        <v>66.5</v>
      </c>
      <c r="H587" s="130">
        <f t="shared" si="738"/>
        <v>44.5</v>
      </c>
      <c r="I587" s="130">
        <f t="shared" si="739"/>
        <v>48.5</v>
      </c>
      <c r="K587" s="215">
        <f t="shared" si="740"/>
        <v>51.5</v>
      </c>
      <c r="N587" s="400">
        <f t="shared" si="682"/>
        <v>44.5</v>
      </c>
      <c r="O587" s="400">
        <f t="shared" ref="O587" si="748">O586+0.0625</f>
        <v>54.5</v>
      </c>
    </row>
    <row r="588" spans="2:15" x14ac:dyDescent="0.25">
      <c r="B588" s="213">
        <f t="shared" si="734"/>
        <v>78.5625</v>
      </c>
      <c r="D588" s="214">
        <f t="shared" si="735"/>
        <v>45.1875</v>
      </c>
      <c r="E588" s="214">
        <f t="shared" si="736"/>
        <v>49.5625</v>
      </c>
      <c r="F588" s="135">
        <f t="shared" si="737"/>
        <v>66.5625</v>
      </c>
      <c r="H588" s="130">
        <f t="shared" si="738"/>
        <v>44.5625</v>
      </c>
      <c r="I588" s="130">
        <f t="shared" si="739"/>
        <v>48.5625</v>
      </c>
      <c r="K588" s="215">
        <f t="shared" si="740"/>
        <v>51.5625</v>
      </c>
      <c r="N588" s="400">
        <f t="shared" si="682"/>
        <v>44.5625</v>
      </c>
      <c r="O588" s="400">
        <f t="shared" ref="O588" si="749">O587+0.0625</f>
        <v>54.5625</v>
      </c>
    </row>
    <row r="589" spans="2:15" x14ac:dyDescent="0.25">
      <c r="B589" s="213">
        <f t="shared" si="734"/>
        <v>78.625</v>
      </c>
      <c r="D589" s="214">
        <f t="shared" si="735"/>
        <v>45.25</v>
      </c>
      <c r="E589" s="214">
        <f t="shared" si="736"/>
        <v>49.625</v>
      </c>
      <c r="F589" s="135">
        <f t="shared" si="737"/>
        <v>66.625</v>
      </c>
      <c r="H589" s="130">
        <f t="shared" si="738"/>
        <v>44.625</v>
      </c>
      <c r="I589" s="130">
        <f t="shared" si="739"/>
        <v>48.625</v>
      </c>
      <c r="K589" s="215">
        <f t="shared" si="740"/>
        <v>51.625</v>
      </c>
      <c r="N589" s="400">
        <f t="shared" si="682"/>
        <v>44.625</v>
      </c>
      <c r="O589" s="400">
        <f t="shared" ref="O589" si="750">O588+0.0625</f>
        <v>54.625</v>
      </c>
    </row>
    <row r="590" spans="2:15" x14ac:dyDescent="0.25">
      <c r="B590" s="213">
        <f t="shared" si="734"/>
        <v>78.6875</v>
      </c>
      <c r="D590" s="214">
        <f t="shared" si="735"/>
        <v>45.3125</v>
      </c>
      <c r="E590" s="214">
        <f t="shared" si="736"/>
        <v>49.6875</v>
      </c>
      <c r="F590" s="135">
        <f t="shared" si="737"/>
        <v>66.6875</v>
      </c>
      <c r="H590" s="130">
        <f t="shared" si="738"/>
        <v>44.6875</v>
      </c>
      <c r="I590" s="130">
        <f t="shared" si="739"/>
        <v>48.6875</v>
      </c>
      <c r="K590" s="215">
        <f t="shared" si="740"/>
        <v>51.6875</v>
      </c>
      <c r="N590" s="400">
        <f t="shared" si="682"/>
        <v>44.6875</v>
      </c>
      <c r="O590" s="400">
        <f t="shared" ref="O590" si="751">O589+0.0625</f>
        <v>54.6875</v>
      </c>
    </row>
    <row r="591" spans="2:15" x14ac:dyDescent="0.25">
      <c r="B591" s="213">
        <f t="shared" si="734"/>
        <v>78.75</v>
      </c>
      <c r="D591" s="214">
        <f t="shared" si="735"/>
        <v>45.375</v>
      </c>
      <c r="E591" s="214">
        <f t="shared" si="736"/>
        <v>49.75</v>
      </c>
      <c r="F591" s="135">
        <f t="shared" si="737"/>
        <v>66.75</v>
      </c>
      <c r="H591" s="130">
        <f t="shared" si="738"/>
        <v>44.75</v>
      </c>
      <c r="I591" s="130">
        <f t="shared" si="739"/>
        <v>48.75</v>
      </c>
      <c r="K591" s="215">
        <f t="shared" si="740"/>
        <v>51.75</v>
      </c>
      <c r="N591" s="400">
        <f t="shared" si="682"/>
        <v>44.75</v>
      </c>
      <c r="O591" s="400">
        <f t="shared" ref="O591" si="752">O590+0.0625</f>
        <v>54.75</v>
      </c>
    </row>
    <row r="592" spans="2:15" x14ac:dyDescent="0.25">
      <c r="B592" s="213">
        <f t="shared" si="734"/>
        <v>78.8125</v>
      </c>
      <c r="D592" s="214">
        <f t="shared" si="735"/>
        <v>45.4375</v>
      </c>
      <c r="E592" s="214">
        <f t="shared" si="736"/>
        <v>49.8125</v>
      </c>
      <c r="F592" s="135">
        <f t="shared" si="737"/>
        <v>66.8125</v>
      </c>
      <c r="H592" s="130">
        <f t="shared" si="738"/>
        <v>44.8125</v>
      </c>
      <c r="I592" s="130">
        <f t="shared" si="739"/>
        <v>48.8125</v>
      </c>
      <c r="K592" s="215">
        <f t="shared" si="740"/>
        <v>51.8125</v>
      </c>
      <c r="N592" s="400">
        <f t="shared" si="682"/>
        <v>44.8125</v>
      </c>
      <c r="O592" s="400">
        <f t="shared" ref="O592" si="753">O591+0.0625</f>
        <v>54.8125</v>
      </c>
    </row>
    <row r="593" spans="2:15" x14ac:dyDescent="0.25">
      <c r="B593" s="213">
        <f t="shared" si="734"/>
        <v>78.875</v>
      </c>
      <c r="D593" s="214">
        <f t="shared" si="735"/>
        <v>45.5</v>
      </c>
      <c r="E593" s="214">
        <f t="shared" si="736"/>
        <v>49.875</v>
      </c>
      <c r="F593" s="135">
        <f t="shared" si="737"/>
        <v>66.875</v>
      </c>
      <c r="H593" s="130">
        <f t="shared" si="738"/>
        <v>44.875</v>
      </c>
      <c r="I593" s="130">
        <f t="shared" si="739"/>
        <v>48.875</v>
      </c>
      <c r="K593" s="215">
        <f t="shared" si="740"/>
        <v>51.875</v>
      </c>
      <c r="N593" s="400">
        <f t="shared" si="682"/>
        <v>44.875</v>
      </c>
      <c r="O593" s="400">
        <f t="shared" ref="O593" si="754">O592+0.0625</f>
        <v>54.875</v>
      </c>
    </row>
    <row r="594" spans="2:15" x14ac:dyDescent="0.25">
      <c r="B594" s="213">
        <f t="shared" si="734"/>
        <v>78.9375</v>
      </c>
      <c r="D594" s="214">
        <f t="shared" si="735"/>
        <v>45.5625</v>
      </c>
      <c r="E594" s="214">
        <f t="shared" si="736"/>
        <v>49.9375</v>
      </c>
      <c r="F594" s="135">
        <f t="shared" si="737"/>
        <v>66.9375</v>
      </c>
      <c r="H594" s="130">
        <f t="shared" si="738"/>
        <v>44.9375</v>
      </c>
      <c r="I594" s="130">
        <f t="shared" si="739"/>
        <v>48.9375</v>
      </c>
      <c r="K594" s="215">
        <f t="shared" si="740"/>
        <v>51.9375</v>
      </c>
      <c r="N594" s="400">
        <f t="shared" ref="N594:N643" si="755">N593+0.0625</f>
        <v>44.9375</v>
      </c>
      <c r="O594" s="400">
        <f t="shared" ref="O594" si="756">O593+0.0625</f>
        <v>54.9375</v>
      </c>
    </row>
    <row r="595" spans="2:15" x14ac:dyDescent="0.25">
      <c r="B595" s="213">
        <f t="shared" si="734"/>
        <v>79</v>
      </c>
      <c r="D595" s="214">
        <f t="shared" si="735"/>
        <v>45.625</v>
      </c>
      <c r="E595" s="214">
        <f t="shared" si="736"/>
        <v>50</v>
      </c>
      <c r="F595" s="135">
        <f t="shared" si="737"/>
        <v>67</v>
      </c>
      <c r="H595" s="130">
        <f t="shared" si="738"/>
        <v>45</v>
      </c>
      <c r="I595" s="130">
        <f t="shared" si="739"/>
        <v>49</v>
      </c>
      <c r="K595" s="215">
        <f t="shared" si="740"/>
        <v>52</v>
      </c>
      <c r="N595" s="400">
        <f t="shared" si="755"/>
        <v>45</v>
      </c>
      <c r="O595" s="400">
        <f t="shared" ref="O595" si="757">O594+0.0625</f>
        <v>55</v>
      </c>
    </row>
    <row r="596" spans="2:15" x14ac:dyDescent="0.25">
      <c r="B596" s="213">
        <f t="shared" si="734"/>
        <v>79.0625</v>
      </c>
      <c r="D596" s="214">
        <f t="shared" si="735"/>
        <v>45.6875</v>
      </c>
      <c r="E596" s="214">
        <f t="shared" si="736"/>
        <v>50.0625</v>
      </c>
      <c r="F596" s="135">
        <f t="shared" si="737"/>
        <v>67.0625</v>
      </c>
      <c r="H596" s="130">
        <f t="shared" si="738"/>
        <v>45.0625</v>
      </c>
      <c r="I596" s="130">
        <f t="shared" si="739"/>
        <v>49.0625</v>
      </c>
      <c r="K596" s="215">
        <f t="shared" si="740"/>
        <v>52.0625</v>
      </c>
      <c r="N596" s="400">
        <f t="shared" si="755"/>
        <v>45.0625</v>
      </c>
      <c r="O596" s="400">
        <f t="shared" ref="O596" si="758">O595+0.0625</f>
        <v>55.0625</v>
      </c>
    </row>
    <row r="597" spans="2:15" x14ac:dyDescent="0.25">
      <c r="B597" s="213">
        <f t="shared" si="734"/>
        <v>79.125</v>
      </c>
      <c r="D597" s="214">
        <f t="shared" si="735"/>
        <v>45.75</v>
      </c>
      <c r="E597" s="214">
        <f t="shared" si="736"/>
        <v>50.125</v>
      </c>
      <c r="F597" s="135">
        <f t="shared" si="737"/>
        <v>67.125</v>
      </c>
      <c r="H597" s="130">
        <f t="shared" si="738"/>
        <v>45.125</v>
      </c>
      <c r="I597" s="130">
        <f t="shared" si="739"/>
        <v>49.125</v>
      </c>
      <c r="K597" s="215">
        <f t="shared" si="740"/>
        <v>52.125</v>
      </c>
      <c r="N597" s="400">
        <f t="shared" si="755"/>
        <v>45.125</v>
      </c>
      <c r="O597" s="400">
        <f t="shared" ref="O597" si="759">O596+0.0625</f>
        <v>55.125</v>
      </c>
    </row>
    <row r="598" spans="2:15" x14ac:dyDescent="0.25">
      <c r="B598" s="213">
        <f t="shared" si="734"/>
        <v>79.1875</v>
      </c>
      <c r="D598" s="214">
        <f t="shared" si="735"/>
        <v>45.8125</v>
      </c>
      <c r="E598" s="214">
        <f t="shared" si="736"/>
        <v>50.1875</v>
      </c>
      <c r="F598" s="135">
        <f t="shared" si="737"/>
        <v>67.1875</v>
      </c>
      <c r="H598" s="130">
        <f t="shared" si="738"/>
        <v>45.1875</v>
      </c>
      <c r="I598" s="130">
        <f t="shared" si="739"/>
        <v>49.1875</v>
      </c>
      <c r="K598" s="215">
        <f t="shared" si="740"/>
        <v>52.1875</v>
      </c>
      <c r="N598" s="400">
        <f t="shared" si="755"/>
        <v>45.1875</v>
      </c>
      <c r="O598" s="400">
        <f t="shared" ref="O598" si="760">O597+0.0625</f>
        <v>55.1875</v>
      </c>
    </row>
    <row r="599" spans="2:15" x14ac:dyDescent="0.25">
      <c r="B599" s="213">
        <f t="shared" si="734"/>
        <v>79.25</v>
      </c>
      <c r="D599" s="214">
        <f t="shared" si="735"/>
        <v>45.875</v>
      </c>
      <c r="E599" s="214">
        <f t="shared" si="736"/>
        <v>50.25</v>
      </c>
      <c r="F599" s="135">
        <f t="shared" si="737"/>
        <v>67.25</v>
      </c>
      <c r="H599" s="130">
        <f t="shared" si="738"/>
        <v>45.25</v>
      </c>
      <c r="I599" s="130">
        <f t="shared" si="739"/>
        <v>49.25</v>
      </c>
      <c r="K599" s="215">
        <f t="shared" si="740"/>
        <v>52.25</v>
      </c>
      <c r="N599" s="400">
        <f t="shared" si="755"/>
        <v>45.25</v>
      </c>
      <c r="O599" s="400">
        <f t="shared" ref="O599" si="761">O598+0.0625</f>
        <v>55.25</v>
      </c>
    </row>
    <row r="600" spans="2:15" x14ac:dyDescent="0.25">
      <c r="B600" s="213">
        <f t="shared" si="734"/>
        <v>79.3125</v>
      </c>
      <c r="D600" s="214">
        <f t="shared" si="735"/>
        <v>45.9375</v>
      </c>
      <c r="E600" s="214">
        <f t="shared" si="736"/>
        <v>50.3125</v>
      </c>
      <c r="F600" s="135">
        <f t="shared" si="737"/>
        <v>67.3125</v>
      </c>
      <c r="H600" s="130">
        <f t="shared" si="738"/>
        <v>45.3125</v>
      </c>
      <c r="I600" s="130">
        <f t="shared" si="739"/>
        <v>49.3125</v>
      </c>
      <c r="K600" s="215">
        <f t="shared" si="740"/>
        <v>52.3125</v>
      </c>
      <c r="N600" s="400">
        <f t="shared" si="755"/>
        <v>45.3125</v>
      </c>
      <c r="O600" s="400">
        <f t="shared" ref="O600" si="762">O599+0.0625</f>
        <v>55.3125</v>
      </c>
    </row>
    <row r="601" spans="2:15" x14ac:dyDescent="0.25">
      <c r="B601" s="213">
        <f t="shared" si="734"/>
        <v>79.375</v>
      </c>
      <c r="D601" s="214">
        <f t="shared" si="735"/>
        <v>46</v>
      </c>
      <c r="E601" s="214">
        <f t="shared" si="736"/>
        <v>50.375</v>
      </c>
      <c r="F601" s="135">
        <f t="shared" si="737"/>
        <v>67.375</v>
      </c>
      <c r="H601" s="130">
        <f t="shared" si="738"/>
        <v>45.375</v>
      </c>
      <c r="I601" s="130">
        <f t="shared" si="739"/>
        <v>49.375</v>
      </c>
      <c r="K601" s="215">
        <f t="shared" si="740"/>
        <v>52.375</v>
      </c>
      <c r="N601" s="400">
        <f t="shared" si="755"/>
        <v>45.375</v>
      </c>
      <c r="O601" s="400">
        <f t="shared" ref="O601" si="763">O600+0.0625</f>
        <v>55.375</v>
      </c>
    </row>
    <row r="602" spans="2:15" x14ac:dyDescent="0.25">
      <c r="B602" s="213">
        <f t="shared" si="734"/>
        <v>79.4375</v>
      </c>
      <c r="D602" s="214">
        <f t="shared" si="735"/>
        <v>46.0625</v>
      </c>
      <c r="E602" s="214">
        <f t="shared" si="736"/>
        <v>50.4375</v>
      </c>
      <c r="F602" s="135">
        <f t="shared" si="737"/>
        <v>67.4375</v>
      </c>
      <c r="H602" s="130">
        <f t="shared" si="738"/>
        <v>45.4375</v>
      </c>
      <c r="I602" s="130">
        <f t="shared" si="739"/>
        <v>49.4375</v>
      </c>
      <c r="K602" s="215">
        <f t="shared" si="740"/>
        <v>52.4375</v>
      </c>
      <c r="N602" s="400">
        <f t="shared" si="755"/>
        <v>45.4375</v>
      </c>
      <c r="O602" s="400">
        <f t="shared" ref="O602" si="764">O601+0.0625</f>
        <v>55.4375</v>
      </c>
    </row>
    <row r="603" spans="2:15" x14ac:dyDescent="0.25">
      <c r="B603" s="213">
        <f t="shared" si="734"/>
        <v>79.5</v>
      </c>
      <c r="D603" s="214">
        <f t="shared" si="735"/>
        <v>46.125</v>
      </c>
      <c r="E603" s="214">
        <f t="shared" si="736"/>
        <v>50.5</v>
      </c>
      <c r="F603" s="135">
        <f t="shared" si="737"/>
        <v>67.5</v>
      </c>
      <c r="H603" s="130">
        <f t="shared" si="738"/>
        <v>45.5</v>
      </c>
      <c r="I603" s="130">
        <f t="shared" si="739"/>
        <v>49.5</v>
      </c>
      <c r="K603" s="215">
        <f t="shared" si="740"/>
        <v>52.5</v>
      </c>
      <c r="N603" s="400">
        <f t="shared" si="755"/>
        <v>45.5</v>
      </c>
      <c r="O603" s="400">
        <f t="shared" ref="O603" si="765">O602+0.0625</f>
        <v>55.5</v>
      </c>
    </row>
    <row r="604" spans="2:15" x14ac:dyDescent="0.25">
      <c r="B604" s="213">
        <f t="shared" si="734"/>
        <v>79.5625</v>
      </c>
      <c r="D604" s="214">
        <f t="shared" si="735"/>
        <v>46.1875</v>
      </c>
      <c r="E604" s="214">
        <f t="shared" si="736"/>
        <v>50.5625</v>
      </c>
      <c r="F604" s="135">
        <f t="shared" si="737"/>
        <v>67.5625</v>
      </c>
      <c r="H604" s="130">
        <f t="shared" si="738"/>
        <v>45.5625</v>
      </c>
      <c r="I604" s="130">
        <f t="shared" si="739"/>
        <v>49.5625</v>
      </c>
      <c r="K604" s="215">
        <f t="shared" si="740"/>
        <v>52.5625</v>
      </c>
      <c r="N604" s="400">
        <f t="shared" si="755"/>
        <v>45.5625</v>
      </c>
      <c r="O604" s="400">
        <f t="shared" ref="O604" si="766">O603+0.0625</f>
        <v>55.5625</v>
      </c>
    </row>
    <row r="605" spans="2:15" x14ac:dyDescent="0.25">
      <c r="B605" s="213">
        <f t="shared" si="734"/>
        <v>79.625</v>
      </c>
      <c r="D605" s="214">
        <f t="shared" si="735"/>
        <v>46.25</v>
      </c>
      <c r="E605" s="214">
        <f t="shared" si="736"/>
        <v>50.625</v>
      </c>
      <c r="F605" s="135">
        <f t="shared" si="737"/>
        <v>67.625</v>
      </c>
      <c r="H605" s="130">
        <f t="shared" si="738"/>
        <v>45.625</v>
      </c>
      <c r="I605" s="130">
        <f t="shared" si="739"/>
        <v>49.625</v>
      </c>
      <c r="K605" s="215">
        <f t="shared" si="740"/>
        <v>52.625</v>
      </c>
      <c r="N605" s="400">
        <f t="shared" si="755"/>
        <v>45.625</v>
      </c>
      <c r="O605" s="400">
        <f t="shared" ref="O605" si="767">O604+0.0625</f>
        <v>55.625</v>
      </c>
    </row>
    <row r="606" spans="2:15" x14ac:dyDescent="0.25">
      <c r="B606" s="213">
        <f t="shared" si="734"/>
        <v>79.6875</v>
      </c>
      <c r="D606" s="214">
        <f t="shared" si="735"/>
        <v>46.3125</v>
      </c>
      <c r="E606" s="214">
        <f t="shared" si="736"/>
        <v>50.6875</v>
      </c>
      <c r="F606" s="135">
        <f t="shared" si="737"/>
        <v>67.6875</v>
      </c>
      <c r="H606" s="130">
        <f t="shared" si="738"/>
        <v>45.6875</v>
      </c>
      <c r="I606" s="130">
        <f t="shared" si="739"/>
        <v>49.6875</v>
      </c>
      <c r="K606" s="215">
        <f t="shared" si="740"/>
        <v>52.6875</v>
      </c>
      <c r="N606" s="400">
        <f t="shared" si="755"/>
        <v>45.6875</v>
      </c>
      <c r="O606" s="400">
        <f t="shared" ref="O606" si="768">O605+0.0625</f>
        <v>55.6875</v>
      </c>
    </row>
    <row r="607" spans="2:15" x14ac:dyDescent="0.25">
      <c r="B607" s="213">
        <f t="shared" si="734"/>
        <v>79.75</v>
      </c>
      <c r="D607" s="214">
        <f t="shared" si="735"/>
        <v>46.375</v>
      </c>
      <c r="E607" s="214">
        <f t="shared" si="736"/>
        <v>50.75</v>
      </c>
      <c r="F607" s="135">
        <f t="shared" si="737"/>
        <v>67.75</v>
      </c>
      <c r="H607" s="130">
        <f t="shared" si="738"/>
        <v>45.75</v>
      </c>
      <c r="I607" s="130">
        <f t="shared" si="739"/>
        <v>49.75</v>
      </c>
      <c r="K607" s="215">
        <f t="shared" si="740"/>
        <v>52.75</v>
      </c>
      <c r="N607" s="400">
        <f t="shared" si="755"/>
        <v>45.75</v>
      </c>
      <c r="O607" s="400">
        <f t="shared" ref="O607" si="769">O606+0.0625</f>
        <v>55.75</v>
      </c>
    </row>
    <row r="608" spans="2:15" x14ac:dyDescent="0.25">
      <c r="B608" s="213">
        <f t="shared" si="734"/>
        <v>79.8125</v>
      </c>
      <c r="D608" s="214">
        <f t="shared" si="735"/>
        <v>46.4375</v>
      </c>
      <c r="E608" s="214">
        <f t="shared" si="736"/>
        <v>50.8125</v>
      </c>
      <c r="F608" s="135">
        <f t="shared" si="737"/>
        <v>67.8125</v>
      </c>
      <c r="H608" s="130">
        <f t="shared" si="738"/>
        <v>45.8125</v>
      </c>
      <c r="I608" s="130">
        <f t="shared" si="739"/>
        <v>49.8125</v>
      </c>
      <c r="K608" s="215">
        <f t="shared" si="740"/>
        <v>52.8125</v>
      </c>
      <c r="N608" s="400">
        <f t="shared" si="755"/>
        <v>45.8125</v>
      </c>
      <c r="O608" s="400">
        <f t="shared" ref="O608" si="770">O607+0.0625</f>
        <v>55.8125</v>
      </c>
    </row>
    <row r="609" spans="2:15" x14ac:dyDescent="0.25">
      <c r="B609" s="213">
        <f t="shared" si="734"/>
        <v>79.875</v>
      </c>
      <c r="D609" s="214">
        <f t="shared" si="735"/>
        <v>46.5</v>
      </c>
      <c r="E609" s="214">
        <f t="shared" si="736"/>
        <v>50.875</v>
      </c>
      <c r="F609" s="135">
        <f t="shared" si="737"/>
        <v>67.875</v>
      </c>
      <c r="H609" s="130">
        <f t="shared" si="738"/>
        <v>45.875</v>
      </c>
      <c r="I609" s="130">
        <f t="shared" si="739"/>
        <v>49.875</v>
      </c>
      <c r="K609" s="215">
        <f t="shared" si="740"/>
        <v>52.875</v>
      </c>
      <c r="N609" s="400">
        <f t="shared" si="755"/>
        <v>45.875</v>
      </c>
      <c r="O609" s="400">
        <f t="shared" ref="O609" si="771">O608+0.0625</f>
        <v>55.875</v>
      </c>
    </row>
    <row r="610" spans="2:15" x14ac:dyDescent="0.25">
      <c r="B610" s="213">
        <f t="shared" si="734"/>
        <v>79.9375</v>
      </c>
      <c r="D610" s="214">
        <f t="shared" si="735"/>
        <v>46.5625</v>
      </c>
      <c r="E610" s="214">
        <f t="shared" si="736"/>
        <v>50.9375</v>
      </c>
      <c r="F610" s="135">
        <f t="shared" si="737"/>
        <v>67.9375</v>
      </c>
      <c r="H610" s="130">
        <f t="shared" si="738"/>
        <v>45.9375</v>
      </c>
      <c r="I610" s="130">
        <f t="shared" si="739"/>
        <v>49.9375</v>
      </c>
      <c r="K610" s="215">
        <f t="shared" si="740"/>
        <v>52.9375</v>
      </c>
      <c r="N610" s="400">
        <f t="shared" si="755"/>
        <v>45.9375</v>
      </c>
      <c r="O610" s="400">
        <f t="shared" ref="O610" si="772">O609+0.0625</f>
        <v>55.9375</v>
      </c>
    </row>
    <row r="611" spans="2:15" x14ac:dyDescent="0.25">
      <c r="B611" s="213">
        <f t="shared" si="734"/>
        <v>80</v>
      </c>
      <c r="D611" s="214">
        <f t="shared" si="735"/>
        <v>46.625</v>
      </c>
      <c r="E611" s="214">
        <f t="shared" si="736"/>
        <v>51</v>
      </c>
      <c r="F611" s="135">
        <f t="shared" si="737"/>
        <v>68</v>
      </c>
      <c r="H611" s="130">
        <f t="shared" si="738"/>
        <v>46</v>
      </c>
      <c r="I611" s="130">
        <f t="shared" si="739"/>
        <v>50</v>
      </c>
      <c r="K611" s="215">
        <f t="shared" si="740"/>
        <v>53</v>
      </c>
      <c r="N611" s="400">
        <f t="shared" si="755"/>
        <v>46</v>
      </c>
      <c r="O611" s="400">
        <f t="shared" ref="O611" si="773">O610+0.0625</f>
        <v>56</v>
      </c>
    </row>
    <row r="612" spans="2:15" x14ac:dyDescent="0.25">
      <c r="D612" s="214">
        <f t="shared" si="735"/>
        <v>46.6875</v>
      </c>
      <c r="E612" s="214">
        <f t="shared" si="736"/>
        <v>51.0625</v>
      </c>
      <c r="F612" s="135">
        <f t="shared" si="737"/>
        <v>68.0625</v>
      </c>
      <c r="H612" s="130">
        <f t="shared" si="738"/>
        <v>46.0625</v>
      </c>
      <c r="I612" s="130">
        <f t="shared" si="739"/>
        <v>50.0625</v>
      </c>
      <c r="K612" s="215">
        <f t="shared" ref="K612:K627" si="774">K611+0.0625</f>
        <v>53.0625</v>
      </c>
      <c r="N612" s="400">
        <f t="shared" si="755"/>
        <v>46.0625</v>
      </c>
      <c r="O612" s="400">
        <f t="shared" ref="O612" si="775">O611+0.0625</f>
        <v>56.0625</v>
      </c>
    </row>
    <row r="613" spans="2:15" x14ac:dyDescent="0.25">
      <c r="D613" s="214">
        <f t="shared" si="735"/>
        <v>46.75</v>
      </c>
      <c r="E613" s="214">
        <f t="shared" si="736"/>
        <v>51.125</v>
      </c>
      <c r="F613" s="135">
        <f t="shared" si="737"/>
        <v>68.125</v>
      </c>
      <c r="H613" s="130">
        <f t="shared" si="738"/>
        <v>46.125</v>
      </c>
      <c r="I613" s="130">
        <f t="shared" si="739"/>
        <v>50.125</v>
      </c>
      <c r="K613" s="215">
        <f t="shared" si="774"/>
        <v>53.125</v>
      </c>
      <c r="N613" s="400">
        <f t="shared" si="755"/>
        <v>46.125</v>
      </c>
      <c r="O613" s="400">
        <f t="shared" ref="O613" si="776">O612+0.0625</f>
        <v>56.125</v>
      </c>
    </row>
    <row r="614" spans="2:15" x14ac:dyDescent="0.25">
      <c r="D614" s="214">
        <f t="shared" si="735"/>
        <v>46.8125</v>
      </c>
      <c r="E614" s="214">
        <f t="shared" si="736"/>
        <v>51.1875</v>
      </c>
      <c r="F614" s="135">
        <f t="shared" si="737"/>
        <v>68.1875</v>
      </c>
      <c r="H614" s="130">
        <f t="shared" si="738"/>
        <v>46.1875</v>
      </c>
      <c r="I614" s="130">
        <f t="shared" si="739"/>
        <v>50.1875</v>
      </c>
      <c r="K614" s="215">
        <f t="shared" si="774"/>
        <v>53.1875</v>
      </c>
      <c r="N614" s="400">
        <f t="shared" si="755"/>
        <v>46.1875</v>
      </c>
      <c r="O614" s="400">
        <f t="shared" ref="O614" si="777">O613+0.0625</f>
        <v>56.1875</v>
      </c>
    </row>
    <row r="615" spans="2:15" x14ac:dyDescent="0.25">
      <c r="D615" s="214">
        <f t="shared" si="735"/>
        <v>46.875</v>
      </c>
      <c r="E615" s="214">
        <f t="shared" si="736"/>
        <v>51.25</v>
      </c>
      <c r="F615" s="135">
        <f t="shared" si="737"/>
        <v>68.25</v>
      </c>
      <c r="H615" s="130">
        <f t="shared" si="738"/>
        <v>46.25</v>
      </c>
      <c r="I615" s="130">
        <f t="shared" si="739"/>
        <v>50.25</v>
      </c>
      <c r="K615" s="215">
        <f t="shared" si="774"/>
        <v>53.25</v>
      </c>
      <c r="N615" s="400">
        <f t="shared" si="755"/>
        <v>46.25</v>
      </c>
      <c r="O615" s="400">
        <f t="shared" ref="O615" si="778">O614+0.0625</f>
        <v>56.25</v>
      </c>
    </row>
    <row r="616" spans="2:15" x14ac:dyDescent="0.25">
      <c r="D616" s="214">
        <f t="shared" si="735"/>
        <v>46.9375</v>
      </c>
      <c r="E616" s="214">
        <f t="shared" si="736"/>
        <v>51.3125</v>
      </c>
      <c r="F616" s="135">
        <f t="shared" si="737"/>
        <v>68.3125</v>
      </c>
      <c r="H616" s="130">
        <f t="shared" si="738"/>
        <v>46.3125</v>
      </c>
      <c r="I616" s="130">
        <f t="shared" si="739"/>
        <v>50.3125</v>
      </c>
      <c r="K616" s="215">
        <f t="shared" si="774"/>
        <v>53.3125</v>
      </c>
      <c r="N616" s="400">
        <f t="shared" si="755"/>
        <v>46.3125</v>
      </c>
      <c r="O616" s="400">
        <f t="shared" ref="O616" si="779">O615+0.0625</f>
        <v>56.3125</v>
      </c>
    </row>
    <row r="617" spans="2:15" x14ac:dyDescent="0.25">
      <c r="D617" s="214">
        <f t="shared" si="735"/>
        <v>47</v>
      </c>
      <c r="E617" s="214">
        <f t="shared" si="736"/>
        <v>51.375</v>
      </c>
      <c r="F617" s="135">
        <f t="shared" si="737"/>
        <v>68.375</v>
      </c>
      <c r="H617" s="130">
        <f t="shared" si="738"/>
        <v>46.375</v>
      </c>
      <c r="I617" s="130">
        <f t="shared" si="739"/>
        <v>50.375</v>
      </c>
      <c r="K617" s="215">
        <f t="shared" si="774"/>
        <v>53.375</v>
      </c>
      <c r="N617" s="400">
        <f t="shared" si="755"/>
        <v>46.375</v>
      </c>
      <c r="O617" s="400">
        <f t="shared" ref="O617" si="780">O616+0.0625</f>
        <v>56.375</v>
      </c>
    </row>
    <row r="618" spans="2:15" x14ac:dyDescent="0.25">
      <c r="D618" s="214">
        <f t="shared" si="735"/>
        <v>47.0625</v>
      </c>
      <c r="E618" s="214">
        <f t="shared" si="736"/>
        <v>51.4375</v>
      </c>
      <c r="F618" s="135">
        <f t="shared" si="737"/>
        <v>68.4375</v>
      </c>
      <c r="H618" s="130">
        <f t="shared" si="738"/>
        <v>46.4375</v>
      </c>
      <c r="I618" s="130">
        <f t="shared" si="739"/>
        <v>50.4375</v>
      </c>
      <c r="K618" s="215">
        <f t="shared" si="774"/>
        <v>53.4375</v>
      </c>
      <c r="N618" s="400">
        <f t="shared" si="755"/>
        <v>46.4375</v>
      </c>
      <c r="O618" s="400">
        <f t="shared" ref="O618" si="781">O617+0.0625</f>
        <v>56.4375</v>
      </c>
    </row>
    <row r="619" spans="2:15" x14ac:dyDescent="0.25">
      <c r="D619" s="214">
        <f t="shared" si="735"/>
        <v>47.125</v>
      </c>
      <c r="E619" s="214">
        <f t="shared" si="736"/>
        <v>51.5</v>
      </c>
      <c r="F619" s="135">
        <f t="shared" si="737"/>
        <v>68.5</v>
      </c>
      <c r="H619" s="130">
        <f t="shared" si="738"/>
        <v>46.5</v>
      </c>
      <c r="I619" s="130">
        <f t="shared" si="739"/>
        <v>50.5</v>
      </c>
      <c r="K619" s="215">
        <f t="shared" si="774"/>
        <v>53.5</v>
      </c>
      <c r="N619" s="400">
        <f t="shared" si="755"/>
        <v>46.5</v>
      </c>
      <c r="O619" s="400">
        <f t="shared" ref="O619" si="782">O618+0.0625</f>
        <v>56.5</v>
      </c>
    </row>
    <row r="620" spans="2:15" x14ac:dyDescent="0.25">
      <c r="D620" s="214">
        <f t="shared" si="735"/>
        <v>47.1875</v>
      </c>
      <c r="E620" s="214">
        <f t="shared" si="736"/>
        <v>51.5625</v>
      </c>
      <c r="F620" s="135">
        <f t="shared" si="737"/>
        <v>68.5625</v>
      </c>
      <c r="H620" s="130">
        <f t="shared" si="738"/>
        <v>46.5625</v>
      </c>
      <c r="I620" s="130">
        <f t="shared" si="739"/>
        <v>50.5625</v>
      </c>
      <c r="K620" s="215">
        <f t="shared" si="774"/>
        <v>53.5625</v>
      </c>
      <c r="N620" s="400">
        <f t="shared" si="755"/>
        <v>46.5625</v>
      </c>
      <c r="O620" s="400">
        <f t="shared" ref="O620" si="783">O619+0.0625</f>
        <v>56.5625</v>
      </c>
    </row>
    <row r="621" spans="2:15" x14ac:dyDescent="0.25">
      <c r="D621" s="214">
        <f t="shared" si="735"/>
        <v>47.25</v>
      </c>
      <c r="E621" s="214">
        <f t="shared" si="736"/>
        <v>51.625</v>
      </c>
      <c r="F621" s="135">
        <f t="shared" si="737"/>
        <v>68.625</v>
      </c>
      <c r="H621" s="130">
        <f t="shared" si="738"/>
        <v>46.625</v>
      </c>
      <c r="I621" s="130">
        <f t="shared" si="739"/>
        <v>50.625</v>
      </c>
      <c r="K621" s="215">
        <f t="shared" si="774"/>
        <v>53.625</v>
      </c>
      <c r="N621" s="400">
        <f t="shared" si="755"/>
        <v>46.625</v>
      </c>
      <c r="O621" s="400">
        <f t="shared" ref="O621" si="784">O620+0.0625</f>
        <v>56.625</v>
      </c>
    </row>
    <row r="622" spans="2:15" x14ac:dyDescent="0.25">
      <c r="D622" s="214">
        <f t="shared" si="735"/>
        <v>47.3125</v>
      </c>
      <c r="E622" s="214">
        <f t="shared" si="736"/>
        <v>51.6875</v>
      </c>
      <c r="F622" s="135">
        <f t="shared" si="737"/>
        <v>68.6875</v>
      </c>
      <c r="H622" s="130">
        <f t="shared" si="738"/>
        <v>46.6875</v>
      </c>
      <c r="I622" s="130">
        <f t="shared" si="739"/>
        <v>50.6875</v>
      </c>
      <c r="K622" s="215">
        <f t="shared" si="774"/>
        <v>53.6875</v>
      </c>
      <c r="N622" s="400">
        <f t="shared" si="755"/>
        <v>46.6875</v>
      </c>
      <c r="O622" s="400">
        <f t="shared" ref="O622" si="785">O621+0.0625</f>
        <v>56.6875</v>
      </c>
    </row>
    <row r="623" spans="2:15" x14ac:dyDescent="0.25">
      <c r="D623" s="214">
        <f t="shared" si="735"/>
        <v>47.375</v>
      </c>
      <c r="E623" s="214">
        <f t="shared" si="736"/>
        <v>51.75</v>
      </c>
      <c r="F623" s="135">
        <f t="shared" si="737"/>
        <v>68.75</v>
      </c>
      <c r="H623" s="130">
        <f t="shared" si="738"/>
        <v>46.75</v>
      </c>
      <c r="I623" s="130">
        <f t="shared" si="739"/>
        <v>50.75</v>
      </c>
      <c r="K623" s="215">
        <f t="shared" si="774"/>
        <v>53.75</v>
      </c>
      <c r="N623" s="400">
        <f t="shared" si="755"/>
        <v>46.75</v>
      </c>
      <c r="O623" s="400">
        <f t="shared" ref="O623" si="786">O622+0.0625</f>
        <v>56.75</v>
      </c>
    </row>
    <row r="624" spans="2:15" x14ac:dyDescent="0.25">
      <c r="D624" s="214">
        <f t="shared" si="735"/>
        <v>47.4375</v>
      </c>
      <c r="E624" s="214">
        <f t="shared" si="736"/>
        <v>51.8125</v>
      </c>
      <c r="F624" s="135">
        <f t="shared" si="737"/>
        <v>68.8125</v>
      </c>
      <c r="H624" s="130">
        <f t="shared" si="738"/>
        <v>46.8125</v>
      </c>
      <c r="I624" s="130">
        <f t="shared" si="739"/>
        <v>50.8125</v>
      </c>
      <c r="K624" s="215">
        <f t="shared" si="774"/>
        <v>53.8125</v>
      </c>
      <c r="N624" s="400">
        <f t="shared" si="755"/>
        <v>46.8125</v>
      </c>
      <c r="O624" s="400">
        <f t="shared" ref="O624" si="787">O623+0.0625</f>
        <v>56.8125</v>
      </c>
    </row>
    <row r="625" spans="4:15" x14ac:dyDescent="0.25">
      <c r="D625" s="214">
        <f t="shared" si="735"/>
        <v>47.5</v>
      </c>
      <c r="E625" s="214">
        <f t="shared" si="736"/>
        <v>51.875</v>
      </c>
      <c r="F625" s="135">
        <f t="shared" si="737"/>
        <v>68.875</v>
      </c>
      <c r="H625" s="130">
        <f t="shared" si="738"/>
        <v>46.875</v>
      </c>
      <c r="I625" s="130">
        <f t="shared" si="739"/>
        <v>50.875</v>
      </c>
      <c r="K625" s="215">
        <f t="shared" si="774"/>
        <v>53.875</v>
      </c>
      <c r="N625" s="400">
        <f t="shared" si="755"/>
        <v>46.875</v>
      </c>
      <c r="O625" s="400">
        <f t="shared" ref="O625" si="788">O624+0.0625</f>
        <v>56.875</v>
      </c>
    </row>
    <row r="626" spans="4:15" x14ac:dyDescent="0.25">
      <c r="D626" s="214">
        <f t="shared" si="735"/>
        <v>47.5625</v>
      </c>
      <c r="E626" s="214">
        <f t="shared" si="736"/>
        <v>51.9375</v>
      </c>
      <c r="F626" s="135">
        <f t="shared" si="737"/>
        <v>68.9375</v>
      </c>
      <c r="H626" s="130">
        <f t="shared" si="738"/>
        <v>46.9375</v>
      </c>
      <c r="I626" s="130">
        <f t="shared" si="739"/>
        <v>50.9375</v>
      </c>
      <c r="K626" s="215">
        <f t="shared" si="774"/>
        <v>53.9375</v>
      </c>
      <c r="N626" s="400">
        <f t="shared" si="755"/>
        <v>46.9375</v>
      </c>
      <c r="O626" s="400">
        <f t="shared" ref="O626" si="789">O625+0.0625</f>
        <v>56.9375</v>
      </c>
    </row>
    <row r="627" spans="4:15" x14ac:dyDescent="0.25">
      <c r="D627" s="214">
        <f t="shared" si="735"/>
        <v>47.625</v>
      </c>
      <c r="E627" s="214">
        <f t="shared" si="736"/>
        <v>52</v>
      </c>
      <c r="F627" s="135">
        <f t="shared" si="737"/>
        <v>69</v>
      </c>
      <c r="H627" s="130">
        <f t="shared" si="738"/>
        <v>47</v>
      </c>
      <c r="I627" s="130">
        <f t="shared" si="739"/>
        <v>51</v>
      </c>
      <c r="K627" s="215">
        <f t="shared" si="774"/>
        <v>54</v>
      </c>
      <c r="N627" s="400">
        <f t="shared" si="755"/>
        <v>47</v>
      </c>
      <c r="O627" s="400">
        <f t="shared" ref="O627" si="790">O626+0.0625</f>
        <v>57</v>
      </c>
    </row>
    <row r="628" spans="4:15" x14ac:dyDescent="0.25">
      <c r="D628" s="214">
        <f t="shared" si="735"/>
        <v>47.6875</v>
      </c>
      <c r="E628" s="214">
        <f t="shared" si="736"/>
        <v>52.0625</v>
      </c>
      <c r="F628" s="135">
        <f t="shared" si="737"/>
        <v>69.0625</v>
      </c>
      <c r="H628" s="130">
        <f t="shared" si="738"/>
        <v>47.0625</v>
      </c>
      <c r="I628" s="130">
        <f t="shared" si="739"/>
        <v>51.0625</v>
      </c>
      <c r="N628" s="400">
        <f t="shared" si="755"/>
        <v>47.0625</v>
      </c>
      <c r="O628" s="400">
        <f t="shared" ref="O628" si="791">O627+0.0625</f>
        <v>57.0625</v>
      </c>
    </row>
    <row r="629" spans="4:15" x14ac:dyDescent="0.25">
      <c r="D629" s="214">
        <f t="shared" si="735"/>
        <v>47.75</v>
      </c>
      <c r="E629" s="214">
        <f t="shared" si="736"/>
        <v>52.125</v>
      </c>
      <c r="F629" s="135">
        <f t="shared" si="737"/>
        <v>69.125</v>
      </c>
      <c r="H629" s="130">
        <f t="shared" si="738"/>
        <v>47.125</v>
      </c>
      <c r="I629" s="130">
        <f t="shared" si="739"/>
        <v>51.125</v>
      </c>
      <c r="N629" s="400">
        <f t="shared" si="755"/>
        <v>47.125</v>
      </c>
      <c r="O629" s="400">
        <f t="shared" ref="O629" si="792">O628+0.0625</f>
        <v>57.125</v>
      </c>
    </row>
    <row r="630" spans="4:15" x14ac:dyDescent="0.25">
      <c r="D630" s="214">
        <f t="shared" si="735"/>
        <v>47.8125</v>
      </c>
      <c r="E630" s="214">
        <f t="shared" si="736"/>
        <v>52.1875</v>
      </c>
      <c r="F630" s="135">
        <f t="shared" si="737"/>
        <v>69.1875</v>
      </c>
      <c r="H630" s="130">
        <f t="shared" si="738"/>
        <v>47.1875</v>
      </c>
      <c r="I630" s="130">
        <f t="shared" si="739"/>
        <v>51.1875</v>
      </c>
      <c r="N630" s="400">
        <f t="shared" si="755"/>
        <v>47.1875</v>
      </c>
      <c r="O630" s="400">
        <f t="shared" ref="O630" si="793">O629+0.0625</f>
        <v>57.1875</v>
      </c>
    </row>
    <row r="631" spans="4:15" x14ac:dyDescent="0.25">
      <c r="D631" s="214">
        <f t="shared" si="735"/>
        <v>47.875</v>
      </c>
      <c r="E631" s="214">
        <f t="shared" si="736"/>
        <v>52.25</v>
      </c>
      <c r="F631" s="135">
        <f t="shared" si="737"/>
        <v>69.25</v>
      </c>
      <c r="H631" s="130">
        <f t="shared" si="738"/>
        <v>47.25</v>
      </c>
      <c r="I631" s="130">
        <f t="shared" si="739"/>
        <v>51.25</v>
      </c>
      <c r="N631" s="400">
        <f t="shared" si="755"/>
        <v>47.25</v>
      </c>
      <c r="O631" s="400">
        <f t="shared" ref="O631" si="794">O630+0.0625</f>
        <v>57.25</v>
      </c>
    </row>
    <row r="632" spans="4:15" x14ac:dyDescent="0.25">
      <c r="D632" s="214">
        <f t="shared" si="735"/>
        <v>47.9375</v>
      </c>
      <c r="E632" s="214">
        <f t="shared" si="736"/>
        <v>52.3125</v>
      </c>
      <c r="F632" s="135">
        <f t="shared" si="737"/>
        <v>69.3125</v>
      </c>
      <c r="H632" s="130">
        <f t="shared" si="738"/>
        <v>47.3125</v>
      </c>
      <c r="I632" s="130">
        <f t="shared" si="739"/>
        <v>51.3125</v>
      </c>
      <c r="N632" s="400">
        <f t="shared" si="755"/>
        <v>47.3125</v>
      </c>
      <c r="O632" s="400">
        <f t="shared" ref="O632" si="795">O631+0.0625</f>
        <v>57.3125</v>
      </c>
    </row>
    <row r="633" spans="4:15" x14ac:dyDescent="0.25">
      <c r="D633" s="214">
        <f t="shared" si="735"/>
        <v>48</v>
      </c>
      <c r="E633" s="214">
        <f t="shared" si="736"/>
        <v>52.375</v>
      </c>
      <c r="F633" s="135">
        <f t="shared" si="737"/>
        <v>69.375</v>
      </c>
      <c r="H633" s="130">
        <f t="shared" si="738"/>
        <v>47.375</v>
      </c>
      <c r="I633" s="130">
        <f t="shared" si="739"/>
        <v>51.375</v>
      </c>
      <c r="N633" s="400">
        <f t="shared" si="755"/>
        <v>47.375</v>
      </c>
      <c r="O633" s="400">
        <f t="shared" ref="O633" si="796">O632+0.0625</f>
        <v>57.375</v>
      </c>
    </row>
    <row r="634" spans="4:15" x14ac:dyDescent="0.25">
      <c r="D634" s="214">
        <f t="shared" si="735"/>
        <v>48.0625</v>
      </c>
      <c r="E634" s="214">
        <f t="shared" si="736"/>
        <v>52.4375</v>
      </c>
      <c r="F634" s="135">
        <f t="shared" si="737"/>
        <v>69.4375</v>
      </c>
      <c r="H634" s="130">
        <f t="shared" si="738"/>
        <v>47.4375</v>
      </c>
      <c r="I634" s="130">
        <f t="shared" si="739"/>
        <v>51.4375</v>
      </c>
      <c r="N634" s="400">
        <f t="shared" si="755"/>
        <v>47.4375</v>
      </c>
      <c r="O634" s="400">
        <f t="shared" ref="O634" si="797">O633+0.0625</f>
        <v>57.4375</v>
      </c>
    </row>
    <row r="635" spans="4:15" x14ac:dyDescent="0.25">
      <c r="D635" s="214">
        <f t="shared" si="735"/>
        <v>48.125</v>
      </c>
      <c r="E635" s="214">
        <f t="shared" si="736"/>
        <v>52.5</v>
      </c>
      <c r="F635" s="135">
        <f t="shared" si="737"/>
        <v>69.5</v>
      </c>
      <c r="H635" s="130">
        <f t="shared" si="738"/>
        <v>47.5</v>
      </c>
      <c r="I635" s="130">
        <f t="shared" si="739"/>
        <v>51.5</v>
      </c>
      <c r="N635" s="400">
        <f t="shared" si="755"/>
        <v>47.5</v>
      </c>
      <c r="O635" s="400">
        <f t="shared" ref="O635" si="798">O634+0.0625</f>
        <v>57.5</v>
      </c>
    </row>
    <row r="636" spans="4:15" x14ac:dyDescent="0.25">
      <c r="D636" s="214">
        <f t="shared" si="735"/>
        <v>48.1875</v>
      </c>
      <c r="E636" s="214">
        <f t="shared" si="736"/>
        <v>52.5625</v>
      </c>
      <c r="F636" s="135">
        <f t="shared" si="737"/>
        <v>69.5625</v>
      </c>
      <c r="H636" s="130">
        <f t="shared" si="738"/>
        <v>47.5625</v>
      </c>
      <c r="I636" s="130">
        <f t="shared" si="739"/>
        <v>51.5625</v>
      </c>
      <c r="N636" s="400">
        <f t="shared" si="755"/>
        <v>47.5625</v>
      </c>
      <c r="O636" s="400">
        <f t="shared" ref="O636" si="799">O635+0.0625</f>
        <v>57.5625</v>
      </c>
    </row>
    <row r="637" spans="4:15" x14ac:dyDescent="0.25">
      <c r="D637" s="214">
        <f t="shared" si="735"/>
        <v>48.25</v>
      </c>
      <c r="E637" s="214">
        <f t="shared" si="736"/>
        <v>52.625</v>
      </c>
      <c r="F637" s="135">
        <f t="shared" si="737"/>
        <v>69.625</v>
      </c>
      <c r="H637" s="130">
        <f t="shared" si="738"/>
        <v>47.625</v>
      </c>
      <c r="I637" s="130">
        <f t="shared" si="739"/>
        <v>51.625</v>
      </c>
      <c r="N637" s="400">
        <f t="shared" si="755"/>
        <v>47.625</v>
      </c>
      <c r="O637" s="400">
        <f t="shared" ref="O637" si="800">O636+0.0625</f>
        <v>57.625</v>
      </c>
    </row>
    <row r="638" spans="4:15" x14ac:dyDescent="0.25">
      <c r="D638" s="214">
        <f t="shared" si="735"/>
        <v>48.3125</v>
      </c>
      <c r="E638" s="214">
        <f t="shared" si="736"/>
        <v>52.6875</v>
      </c>
      <c r="F638" s="135">
        <f t="shared" si="737"/>
        <v>69.6875</v>
      </c>
      <c r="H638" s="130">
        <f t="shared" si="738"/>
        <v>47.6875</v>
      </c>
      <c r="I638" s="130">
        <f t="shared" si="739"/>
        <v>51.6875</v>
      </c>
      <c r="N638" s="400">
        <f t="shared" si="755"/>
        <v>47.6875</v>
      </c>
      <c r="O638" s="400">
        <f t="shared" ref="O638" si="801">O637+0.0625</f>
        <v>57.6875</v>
      </c>
    </row>
    <row r="639" spans="4:15" x14ac:dyDescent="0.25">
      <c r="D639" s="214">
        <f t="shared" si="735"/>
        <v>48.375</v>
      </c>
      <c r="E639" s="214">
        <f t="shared" si="736"/>
        <v>52.75</v>
      </c>
      <c r="F639" s="135">
        <f t="shared" si="737"/>
        <v>69.75</v>
      </c>
      <c r="H639" s="130">
        <f t="shared" si="738"/>
        <v>47.75</v>
      </c>
      <c r="I639" s="130">
        <f t="shared" si="739"/>
        <v>51.75</v>
      </c>
      <c r="N639" s="400">
        <f t="shared" si="755"/>
        <v>47.75</v>
      </c>
      <c r="O639" s="400">
        <f t="shared" ref="O639" si="802">O638+0.0625</f>
        <v>57.75</v>
      </c>
    </row>
    <row r="640" spans="4:15" x14ac:dyDescent="0.25">
      <c r="D640" s="214">
        <f t="shared" si="735"/>
        <v>48.4375</v>
      </c>
      <c r="E640" s="214">
        <f t="shared" si="736"/>
        <v>52.8125</v>
      </c>
      <c r="F640" s="135">
        <f t="shared" si="737"/>
        <v>69.8125</v>
      </c>
      <c r="H640" s="130">
        <f t="shared" si="738"/>
        <v>47.8125</v>
      </c>
      <c r="I640" s="130">
        <f t="shared" si="739"/>
        <v>51.8125</v>
      </c>
      <c r="N640" s="400">
        <f t="shared" si="755"/>
        <v>47.8125</v>
      </c>
      <c r="O640" s="400">
        <f t="shared" ref="O640" si="803">O639+0.0625</f>
        <v>57.8125</v>
      </c>
    </row>
    <row r="641" spans="4:15" x14ac:dyDescent="0.25">
      <c r="D641" s="214">
        <f t="shared" si="735"/>
        <v>48.5</v>
      </c>
      <c r="E641" s="214">
        <f t="shared" si="736"/>
        <v>52.875</v>
      </c>
      <c r="F641" s="135">
        <f t="shared" si="737"/>
        <v>69.875</v>
      </c>
      <c r="H641" s="130">
        <f t="shared" si="738"/>
        <v>47.875</v>
      </c>
      <c r="I641" s="130">
        <f t="shared" si="739"/>
        <v>51.875</v>
      </c>
      <c r="N641" s="400">
        <f t="shared" si="755"/>
        <v>47.875</v>
      </c>
      <c r="O641" s="400">
        <f t="shared" ref="O641" si="804">O640+0.0625</f>
        <v>57.875</v>
      </c>
    </row>
    <row r="642" spans="4:15" x14ac:dyDescent="0.25">
      <c r="D642" s="214">
        <f t="shared" si="735"/>
        <v>48.5625</v>
      </c>
      <c r="E642" s="214">
        <f t="shared" si="736"/>
        <v>52.9375</v>
      </c>
      <c r="F642" s="135">
        <f t="shared" si="737"/>
        <v>69.9375</v>
      </c>
      <c r="H642" s="130">
        <f t="shared" si="738"/>
        <v>47.9375</v>
      </c>
      <c r="I642" s="130">
        <f t="shared" si="739"/>
        <v>51.9375</v>
      </c>
      <c r="N642" s="400">
        <f t="shared" si="755"/>
        <v>47.9375</v>
      </c>
      <c r="O642" s="400">
        <f t="shared" ref="O642" si="805">O641+0.0625</f>
        <v>57.9375</v>
      </c>
    </row>
    <row r="643" spans="4:15" x14ac:dyDescent="0.25">
      <c r="D643" s="214">
        <f t="shared" si="735"/>
        <v>48.625</v>
      </c>
      <c r="E643" s="214">
        <f t="shared" si="736"/>
        <v>53</v>
      </c>
      <c r="F643" s="135">
        <f t="shared" si="737"/>
        <v>70</v>
      </c>
      <c r="H643" s="130">
        <f t="shared" si="738"/>
        <v>48</v>
      </c>
      <c r="I643" s="130">
        <f t="shared" si="739"/>
        <v>52</v>
      </c>
      <c r="N643" s="400">
        <f t="shared" si="755"/>
        <v>48</v>
      </c>
      <c r="O643" s="400">
        <f t="shared" ref="O643" si="806">O642+0.0625</f>
        <v>58</v>
      </c>
    </row>
    <row r="644" spans="4:15" x14ac:dyDescent="0.25">
      <c r="D644" s="214">
        <f t="shared" ref="D644:D707" si="807">D643+0.0625</f>
        <v>48.6875</v>
      </c>
      <c r="E644" s="214">
        <f t="shared" ref="E644:E707" si="808">E643+0.0625</f>
        <v>53.0625</v>
      </c>
      <c r="F644" s="135">
        <f t="shared" ref="F644:F707" si="809">F643+0.0625</f>
        <v>70.0625</v>
      </c>
      <c r="H644" s="130">
        <f t="shared" ref="H644:H707" si="810">H643+0.0625</f>
        <v>48.0625</v>
      </c>
      <c r="I644" s="130">
        <f t="shared" ref="I644:I707" si="811">I643+0.0625</f>
        <v>52.0625</v>
      </c>
      <c r="O644" s="400">
        <f t="shared" ref="O644" si="812">O643+0.0625</f>
        <v>58.0625</v>
      </c>
    </row>
    <row r="645" spans="4:15" x14ac:dyDescent="0.25">
      <c r="D645" s="214">
        <f t="shared" si="807"/>
        <v>48.75</v>
      </c>
      <c r="E645" s="214">
        <f t="shared" si="808"/>
        <v>53.125</v>
      </c>
      <c r="F645" s="135">
        <f t="shared" si="809"/>
        <v>70.125</v>
      </c>
      <c r="H645" s="130">
        <f t="shared" si="810"/>
        <v>48.125</v>
      </c>
      <c r="I645" s="130">
        <f t="shared" si="811"/>
        <v>52.125</v>
      </c>
      <c r="O645" s="400">
        <f t="shared" ref="O645" si="813">O644+0.0625</f>
        <v>58.125</v>
      </c>
    </row>
    <row r="646" spans="4:15" x14ac:dyDescent="0.25">
      <c r="D646" s="214">
        <f t="shared" si="807"/>
        <v>48.8125</v>
      </c>
      <c r="E646" s="214">
        <f t="shared" si="808"/>
        <v>53.1875</v>
      </c>
      <c r="F646" s="135">
        <f t="shared" si="809"/>
        <v>70.1875</v>
      </c>
      <c r="H646" s="130">
        <f t="shared" si="810"/>
        <v>48.1875</v>
      </c>
      <c r="I646" s="130">
        <f t="shared" si="811"/>
        <v>52.1875</v>
      </c>
      <c r="O646" s="400">
        <f t="shared" ref="O646" si="814">O645+0.0625</f>
        <v>58.1875</v>
      </c>
    </row>
    <row r="647" spans="4:15" x14ac:dyDescent="0.25">
      <c r="D647" s="214">
        <f t="shared" si="807"/>
        <v>48.875</v>
      </c>
      <c r="E647" s="214">
        <f t="shared" si="808"/>
        <v>53.25</v>
      </c>
      <c r="F647" s="135">
        <f t="shared" si="809"/>
        <v>70.25</v>
      </c>
      <c r="H647" s="130">
        <f t="shared" si="810"/>
        <v>48.25</v>
      </c>
      <c r="I647" s="130">
        <f t="shared" si="811"/>
        <v>52.25</v>
      </c>
      <c r="O647" s="400">
        <f t="shared" ref="O647" si="815">O646+0.0625</f>
        <v>58.25</v>
      </c>
    </row>
    <row r="648" spans="4:15" x14ac:dyDescent="0.25">
      <c r="D648" s="214">
        <f t="shared" si="807"/>
        <v>48.9375</v>
      </c>
      <c r="E648" s="214">
        <f t="shared" si="808"/>
        <v>53.3125</v>
      </c>
      <c r="F648" s="135">
        <f t="shared" si="809"/>
        <v>70.3125</v>
      </c>
      <c r="H648" s="130">
        <f t="shared" si="810"/>
        <v>48.3125</v>
      </c>
      <c r="I648" s="130">
        <f t="shared" si="811"/>
        <v>52.3125</v>
      </c>
      <c r="O648" s="400">
        <f t="shared" ref="O648" si="816">O647+0.0625</f>
        <v>58.3125</v>
      </c>
    </row>
    <row r="649" spans="4:15" x14ac:dyDescent="0.25">
      <c r="D649" s="214">
        <f t="shared" si="807"/>
        <v>49</v>
      </c>
      <c r="E649" s="214">
        <f t="shared" si="808"/>
        <v>53.375</v>
      </c>
      <c r="F649" s="135">
        <f t="shared" si="809"/>
        <v>70.375</v>
      </c>
      <c r="H649" s="130">
        <f t="shared" si="810"/>
        <v>48.375</v>
      </c>
      <c r="I649" s="130">
        <f t="shared" si="811"/>
        <v>52.375</v>
      </c>
      <c r="O649" s="400">
        <f t="shared" ref="O649" si="817">O648+0.0625</f>
        <v>58.375</v>
      </c>
    </row>
    <row r="650" spans="4:15" x14ac:dyDescent="0.25">
      <c r="D650" s="214">
        <f t="shared" si="807"/>
        <v>49.0625</v>
      </c>
      <c r="E650" s="214">
        <f t="shared" si="808"/>
        <v>53.4375</v>
      </c>
      <c r="F650" s="135">
        <f t="shared" si="809"/>
        <v>70.4375</v>
      </c>
      <c r="H650" s="130">
        <f t="shared" si="810"/>
        <v>48.4375</v>
      </c>
      <c r="I650" s="130">
        <f t="shared" si="811"/>
        <v>52.4375</v>
      </c>
      <c r="O650" s="400">
        <f t="shared" ref="O650" si="818">O649+0.0625</f>
        <v>58.4375</v>
      </c>
    </row>
    <row r="651" spans="4:15" x14ac:dyDescent="0.25">
      <c r="D651" s="214">
        <f t="shared" si="807"/>
        <v>49.125</v>
      </c>
      <c r="E651" s="214">
        <f t="shared" si="808"/>
        <v>53.5</v>
      </c>
      <c r="F651" s="135">
        <f t="shared" si="809"/>
        <v>70.5</v>
      </c>
      <c r="H651" s="130">
        <f t="shared" si="810"/>
        <v>48.5</v>
      </c>
      <c r="I651" s="130">
        <f t="shared" si="811"/>
        <v>52.5</v>
      </c>
      <c r="O651" s="400">
        <f t="shared" ref="O651" si="819">O650+0.0625</f>
        <v>58.5</v>
      </c>
    </row>
    <row r="652" spans="4:15" x14ac:dyDescent="0.25">
      <c r="D652" s="214">
        <f t="shared" si="807"/>
        <v>49.1875</v>
      </c>
      <c r="E652" s="214">
        <f t="shared" si="808"/>
        <v>53.5625</v>
      </c>
      <c r="F652" s="135">
        <f t="shared" si="809"/>
        <v>70.5625</v>
      </c>
      <c r="H652" s="130">
        <f t="shared" si="810"/>
        <v>48.5625</v>
      </c>
      <c r="I652" s="130">
        <f t="shared" si="811"/>
        <v>52.5625</v>
      </c>
      <c r="O652" s="400">
        <f t="shared" ref="O652" si="820">O651+0.0625</f>
        <v>58.5625</v>
      </c>
    </row>
    <row r="653" spans="4:15" x14ac:dyDescent="0.25">
      <c r="D653" s="214">
        <f t="shared" si="807"/>
        <v>49.25</v>
      </c>
      <c r="E653" s="214">
        <f t="shared" si="808"/>
        <v>53.625</v>
      </c>
      <c r="F653" s="135">
        <f t="shared" si="809"/>
        <v>70.625</v>
      </c>
      <c r="H653" s="130">
        <f t="shared" si="810"/>
        <v>48.625</v>
      </c>
      <c r="I653" s="130">
        <f t="shared" si="811"/>
        <v>52.625</v>
      </c>
      <c r="O653" s="400">
        <f t="shared" ref="O653" si="821">O652+0.0625</f>
        <v>58.625</v>
      </c>
    </row>
    <row r="654" spans="4:15" x14ac:dyDescent="0.25">
      <c r="D654" s="214">
        <f t="shared" si="807"/>
        <v>49.3125</v>
      </c>
      <c r="E654" s="214">
        <f t="shared" si="808"/>
        <v>53.6875</v>
      </c>
      <c r="F654" s="135">
        <f t="shared" si="809"/>
        <v>70.6875</v>
      </c>
      <c r="H654" s="130">
        <f t="shared" si="810"/>
        <v>48.6875</v>
      </c>
      <c r="I654" s="130">
        <f t="shared" si="811"/>
        <v>52.6875</v>
      </c>
      <c r="O654" s="400">
        <f t="shared" ref="O654" si="822">O653+0.0625</f>
        <v>58.6875</v>
      </c>
    </row>
    <row r="655" spans="4:15" x14ac:dyDescent="0.25">
      <c r="D655" s="214">
        <f t="shared" si="807"/>
        <v>49.375</v>
      </c>
      <c r="E655" s="214">
        <f t="shared" si="808"/>
        <v>53.75</v>
      </c>
      <c r="F655" s="135">
        <f t="shared" si="809"/>
        <v>70.75</v>
      </c>
      <c r="H655" s="130">
        <f t="shared" si="810"/>
        <v>48.75</v>
      </c>
      <c r="I655" s="130">
        <f t="shared" si="811"/>
        <v>52.75</v>
      </c>
      <c r="O655" s="400">
        <f t="shared" ref="O655" si="823">O654+0.0625</f>
        <v>58.75</v>
      </c>
    </row>
    <row r="656" spans="4:15" x14ac:dyDescent="0.25">
      <c r="D656" s="214">
        <f t="shared" si="807"/>
        <v>49.4375</v>
      </c>
      <c r="E656" s="214">
        <f t="shared" si="808"/>
        <v>53.8125</v>
      </c>
      <c r="F656" s="135">
        <f t="shared" si="809"/>
        <v>70.8125</v>
      </c>
      <c r="H656" s="130">
        <f t="shared" si="810"/>
        <v>48.8125</v>
      </c>
      <c r="I656" s="130">
        <f t="shared" si="811"/>
        <v>52.8125</v>
      </c>
      <c r="O656" s="400">
        <f t="shared" ref="O656" si="824">O655+0.0625</f>
        <v>58.8125</v>
      </c>
    </row>
    <row r="657" spans="4:15" x14ac:dyDescent="0.25">
      <c r="D657" s="214">
        <f t="shared" si="807"/>
        <v>49.5</v>
      </c>
      <c r="E657" s="214">
        <f t="shared" si="808"/>
        <v>53.875</v>
      </c>
      <c r="F657" s="135">
        <f t="shared" si="809"/>
        <v>70.875</v>
      </c>
      <c r="H657" s="130">
        <f t="shared" si="810"/>
        <v>48.875</v>
      </c>
      <c r="I657" s="130">
        <f t="shared" si="811"/>
        <v>52.875</v>
      </c>
      <c r="O657" s="400">
        <f t="shared" ref="O657" si="825">O656+0.0625</f>
        <v>58.875</v>
      </c>
    </row>
    <row r="658" spans="4:15" x14ac:dyDescent="0.25">
      <c r="D658" s="214">
        <f t="shared" si="807"/>
        <v>49.5625</v>
      </c>
      <c r="E658" s="214">
        <f t="shared" si="808"/>
        <v>53.9375</v>
      </c>
      <c r="F658" s="135">
        <f t="shared" si="809"/>
        <v>70.9375</v>
      </c>
      <c r="H658" s="130">
        <f t="shared" si="810"/>
        <v>48.9375</v>
      </c>
      <c r="I658" s="130">
        <f t="shared" si="811"/>
        <v>52.9375</v>
      </c>
      <c r="O658" s="400">
        <f t="shared" ref="O658" si="826">O657+0.0625</f>
        <v>58.9375</v>
      </c>
    </row>
    <row r="659" spans="4:15" x14ac:dyDescent="0.25">
      <c r="D659" s="214">
        <f t="shared" si="807"/>
        <v>49.625</v>
      </c>
      <c r="E659" s="214">
        <f t="shared" si="808"/>
        <v>54</v>
      </c>
      <c r="F659" s="135">
        <f t="shared" si="809"/>
        <v>71</v>
      </c>
      <c r="H659" s="130">
        <f t="shared" si="810"/>
        <v>49</v>
      </c>
      <c r="I659" s="130">
        <f t="shared" si="811"/>
        <v>53</v>
      </c>
      <c r="O659" s="400">
        <f t="shared" ref="O659" si="827">O658+0.0625</f>
        <v>59</v>
      </c>
    </row>
    <row r="660" spans="4:15" x14ac:dyDescent="0.25">
      <c r="D660" s="214">
        <f t="shared" si="807"/>
        <v>49.6875</v>
      </c>
      <c r="E660" s="214">
        <f t="shared" si="808"/>
        <v>54.0625</v>
      </c>
      <c r="F660" s="135">
        <f t="shared" si="809"/>
        <v>71.0625</v>
      </c>
      <c r="H660" s="130">
        <f t="shared" si="810"/>
        <v>49.0625</v>
      </c>
      <c r="I660" s="130">
        <f t="shared" si="811"/>
        <v>53.0625</v>
      </c>
      <c r="O660" s="400">
        <f t="shared" ref="O660" si="828">O659+0.0625</f>
        <v>59.0625</v>
      </c>
    </row>
    <row r="661" spans="4:15" x14ac:dyDescent="0.25">
      <c r="D661" s="214">
        <f t="shared" si="807"/>
        <v>49.75</v>
      </c>
      <c r="E661" s="214">
        <f t="shared" si="808"/>
        <v>54.125</v>
      </c>
      <c r="F661" s="135">
        <f t="shared" si="809"/>
        <v>71.125</v>
      </c>
      <c r="H661" s="130">
        <f t="shared" si="810"/>
        <v>49.125</v>
      </c>
      <c r="I661" s="130">
        <f t="shared" si="811"/>
        <v>53.125</v>
      </c>
      <c r="O661" s="400">
        <f t="shared" ref="O661" si="829">O660+0.0625</f>
        <v>59.125</v>
      </c>
    </row>
    <row r="662" spans="4:15" x14ac:dyDescent="0.25">
      <c r="D662" s="214">
        <f t="shared" si="807"/>
        <v>49.8125</v>
      </c>
      <c r="E662" s="214">
        <f t="shared" si="808"/>
        <v>54.1875</v>
      </c>
      <c r="F662" s="135">
        <f t="shared" si="809"/>
        <v>71.1875</v>
      </c>
      <c r="H662" s="130">
        <f t="shared" si="810"/>
        <v>49.1875</v>
      </c>
      <c r="I662" s="130">
        <f t="shared" si="811"/>
        <v>53.1875</v>
      </c>
      <c r="O662" s="400">
        <f t="shared" ref="O662" si="830">O661+0.0625</f>
        <v>59.1875</v>
      </c>
    </row>
    <row r="663" spans="4:15" x14ac:dyDescent="0.25">
      <c r="D663" s="214">
        <f t="shared" si="807"/>
        <v>49.875</v>
      </c>
      <c r="E663" s="214">
        <f t="shared" si="808"/>
        <v>54.25</v>
      </c>
      <c r="F663" s="135">
        <f t="shared" si="809"/>
        <v>71.25</v>
      </c>
      <c r="H663" s="130">
        <f t="shared" si="810"/>
        <v>49.25</v>
      </c>
      <c r="I663" s="130">
        <f t="shared" si="811"/>
        <v>53.25</v>
      </c>
      <c r="O663" s="400">
        <f t="shared" ref="O663" si="831">O662+0.0625</f>
        <v>59.25</v>
      </c>
    </row>
    <row r="664" spans="4:15" x14ac:dyDescent="0.25">
      <c r="D664" s="214">
        <f t="shared" si="807"/>
        <v>49.9375</v>
      </c>
      <c r="E664" s="214">
        <f t="shared" si="808"/>
        <v>54.3125</v>
      </c>
      <c r="F664" s="135">
        <f t="shared" si="809"/>
        <v>71.3125</v>
      </c>
      <c r="H664" s="130">
        <f t="shared" si="810"/>
        <v>49.3125</v>
      </c>
      <c r="I664" s="130">
        <f t="shared" si="811"/>
        <v>53.3125</v>
      </c>
      <c r="O664" s="400">
        <f t="shared" ref="O664" si="832">O663+0.0625</f>
        <v>59.3125</v>
      </c>
    </row>
    <row r="665" spans="4:15" x14ac:dyDescent="0.25">
      <c r="D665" s="214">
        <f t="shared" si="807"/>
        <v>50</v>
      </c>
      <c r="E665" s="214">
        <f t="shared" si="808"/>
        <v>54.375</v>
      </c>
      <c r="F665" s="135">
        <f t="shared" si="809"/>
        <v>71.375</v>
      </c>
      <c r="H665" s="130">
        <f t="shared" si="810"/>
        <v>49.375</v>
      </c>
      <c r="I665" s="130">
        <f t="shared" si="811"/>
        <v>53.375</v>
      </c>
      <c r="O665" s="400">
        <f t="shared" ref="O665" si="833">O664+0.0625</f>
        <v>59.375</v>
      </c>
    </row>
    <row r="666" spans="4:15" x14ac:dyDescent="0.25">
      <c r="D666" s="214">
        <f t="shared" si="807"/>
        <v>50.0625</v>
      </c>
      <c r="E666" s="214">
        <f t="shared" si="808"/>
        <v>54.4375</v>
      </c>
      <c r="F666" s="135">
        <f t="shared" si="809"/>
        <v>71.4375</v>
      </c>
      <c r="H666" s="130">
        <f t="shared" si="810"/>
        <v>49.4375</v>
      </c>
      <c r="I666" s="130">
        <f t="shared" si="811"/>
        <v>53.4375</v>
      </c>
      <c r="O666" s="400">
        <f t="shared" ref="O666" si="834">O665+0.0625</f>
        <v>59.4375</v>
      </c>
    </row>
    <row r="667" spans="4:15" x14ac:dyDescent="0.25">
      <c r="D667" s="214">
        <f t="shared" si="807"/>
        <v>50.125</v>
      </c>
      <c r="E667" s="214">
        <f t="shared" si="808"/>
        <v>54.5</v>
      </c>
      <c r="F667" s="135">
        <f t="shared" si="809"/>
        <v>71.5</v>
      </c>
      <c r="H667" s="130">
        <f t="shared" si="810"/>
        <v>49.5</v>
      </c>
      <c r="I667" s="130">
        <f t="shared" si="811"/>
        <v>53.5</v>
      </c>
      <c r="O667" s="400">
        <f t="shared" ref="O667" si="835">O666+0.0625</f>
        <v>59.5</v>
      </c>
    </row>
    <row r="668" spans="4:15" x14ac:dyDescent="0.25">
      <c r="D668" s="214">
        <f t="shared" si="807"/>
        <v>50.1875</v>
      </c>
      <c r="E668" s="214">
        <f t="shared" si="808"/>
        <v>54.5625</v>
      </c>
      <c r="F668" s="135">
        <f t="shared" si="809"/>
        <v>71.5625</v>
      </c>
      <c r="H668" s="130">
        <f t="shared" si="810"/>
        <v>49.5625</v>
      </c>
      <c r="I668" s="130">
        <f t="shared" si="811"/>
        <v>53.5625</v>
      </c>
      <c r="O668" s="400">
        <f t="shared" ref="O668" si="836">O667+0.0625</f>
        <v>59.5625</v>
      </c>
    </row>
    <row r="669" spans="4:15" x14ac:dyDescent="0.25">
      <c r="D669" s="214">
        <f t="shared" si="807"/>
        <v>50.25</v>
      </c>
      <c r="E669" s="214">
        <f t="shared" si="808"/>
        <v>54.625</v>
      </c>
      <c r="F669" s="135">
        <f t="shared" si="809"/>
        <v>71.625</v>
      </c>
      <c r="H669" s="130">
        <f t="shared" si="810"/>
        <v>49.625</v>
      </c>
      <c r="I669" s="130">
        <f t="shared" si="811"/>
        <v>53.625</v>
      </c>
      <c r="O669" s="400">
        <f t="shared" ref="O669" si="837">O668+0.0625</f>
        <v>59.625</v>
      </c>
    </row>
    <row r="670" spans="4:15" x14ac:dyDescent="0.25">
      <c r="D670" s="214">
        <f t="shared" si="807"/>
        <v>50.3125</v>
      </c>
      <c r="E670" s="214">
        <f t="shared" si="808"/>
        <v>54.6875</v>
      </c>
      <c r="F670" s="135">
        <f t="shared" si="809"/>
        <v>71.6875</v>
      </c>
      <c r="H670" s="130">
        <f t="shared" si="810"/>
        <v>49.6875</v>
      </c>
      <c r="I670" s="130">
        <f t="shared" si="811"/>
        <v>53.6875</v>
      </c>
      <c r="O670" s="400">
        <f t="shared" ref="O670" si="838">O669+0.0625</f>
        <v>59.6875</v>
      </c>
    </row>
    <row r="671" spans="4:15" x14ac:dyDescent="0.25">
      <c r="D671" s="214">
        <f t="shared" si="807"/>
        <v>50.375</v>
      </c>
      <c r="E671" s="214">
        <f t="shared" si="808"/>
        <v>54.75</v>
      </c>
      <c r="F671" s="135">
        <f t="shared" si="809"/>
        <v>71.75</v>
      </c>
      <c r="H671" s="130">
        <f t="shared" si="810"/>
        <v>49.75</v>
      </c>
      <c r="I671" s="130">
        <f t="shared" si="811"/>
        <v>53.75</v>
      </c>
      <c r="O671" s="400">
        <f t="shared" ref="O671" si="839">O670+0.0625</f>
        <v>59.75</v>
      </c>
    </row>
    <row r="672" spans="4:15" x14ac:dyDescent="0.25">
      <c r="D672" s="214">
        <f t="shared" si="807"/>
        <v>50.4375</v>
      </c>
      <c r="E672" s="214">
        <f t="shared" si="808"/>
        <v>54.8125</v>
      </c>
      <c r="F672" s="135">
        <f t="shared" si="809"/>
        <v>71.8125</v>
      </c>
      <c r="H672" s="130">
        <f t="shared" si="810"/>
        <v>49.8125</v>
      </c>
      <c r="I672" s="130">
        <f t="shared" si="811"/>
        <v>53.8125</v>
      </c>
      <c r="O672" s="400">
        <f t="shared" ref="O672" si="840">O671+0.0625</f>
        <v>59.8125</v>
      </c>
    </row>
    <row r="673" spans="4:15" x14ac:dyDescent="0.25">
      <c r="D673" s="214">
        <f t="shared" si="807"/>
        <v>50.5</v>
      </c>
      <c r="E673" s="214">
        <f t="shared" si="808"/>
        <v>54.875</v>
      </c>
      <c r="F673" s="135">
        <f t="shared" si="809"/>
        <v>71.875</v>
      </c>
      <c r="H673" s="130">
        <f t="shared" si="810"/>
        <v>49.875</v>
      </c>
      <c r="I673" s="130">
        <f t="shared" si="811"/>
        <v>53.875</v>
      </c>
      <c r="O673" s="400">
        <f t="shared" ref="O673" si="841">O672+0.0625</f>
        <v>59.875</v>
      </c>
    </row>
    <row r="674" spans="4:15" x14ac:dyDescent="0.25">
      <c r="D674" s="214">
        <f t="shared" si="807"/>
        <v>50.5625</v>
      </c>
      <c r="E674" s="214">
        <f t="shared" si="808"/>
        <v>54.9375</v>
      </c>
      <c r="F674" s="135">
        <f t="shared" si="809"/>
        <v>71.9375</v>
      </c>
      <c r="H674" s="130">
        <f t="shared" si="810"/>
        <v>49.9375</v>
      </c>
      <c r="I674" s="130">
        <f t="shared" si="811"/>
        <v>53.9375</v>
      </c>
      <c r="O674" s="400">
        <f t="shared" ref="O674" si="842">O673+0.0625</f>
        <v>59.9375</v>
      </c>
    </row>
    <row r="675" spans="4:15" x14ac:dyDescent="0.25">
      <c r="D675" s="214">
        <f t="shared" si="807"/>
        <v>50.625</v>
      </c>
      <c r="E675" s="214">
        <f t="shared" si="808"/>
        <v>55</v>
      </c>
      <c r="F675" s="135">
        <f t="shared" si="809"/>
        <v>72</v>
      </c>
      <c r="H675" s="130">
        <f t="shared" si="810"/>
        <v>50</v>
      </c>
      <c r="I675" s="130">
        <f t="shared" si="811"/>
        <v>54</v>
      </c>
      <c r="O675" s="400">
        <f t="shared" ref="O675" si="843">O674+0.0625</f>
        <v>60</v>
      </c>
    </row>
    <row r="676" spans="4:15" x14ac:dyDescent="0.25">
      <c r="D676" s="214">
        <f t="shared" si="807"/>
        <v>50.6875</v>
      </c>
      <c r="E676" s="214">
        <f t="shared" si="808"/>
        <v>55.0625</v>
      </c>
      <c r="F676" s="135">
        <f t="shared" si="809"/>
        <v>72.0625</v>
      </c>
      <c r="H676" s="130">
        <f t="shared" si="810"/>
        <v>50.0625</v>
      </c>
      <c r="I676" s="130">
        <f t="shared" si="811"/>
        <v>54.0625</v>
      </c>
      <c r="O676" s="400">
        <f t="shared" ref="O676" si="844">O675+0.0625</f>
        <v>60.0625</v>
      </c>
    </row>
    <row r="677" spans="4:15" x14ac:dyDescent="0.25">
      <c r="D677" s="214">
        <f t="shared" si="807"/>
        <v>50.75</v>
      </c>
      <c r="E677" s="214">
        <f t="shared" si="808"/>
        <v>55.125</v>
      </c>
      <c r="F677" s="135">
        <f t="shared" si="809"/>
        <v>72.125</v>
      </c>
      <c r="H677" s="130">
        <f t="shared" si="810"/>
        <v>50.125</v>
      </c>
      <c r="I677" s="130">
        <f t="shared" si="811"/>
        <v>54.125</v>
      </c>
      <c r="O677" s="400">
        <f t="shared" ref="O677" si="845">O676+0.0625</f>
        <v>60.125</v>
      </c>
    </row>
    <row r="678" spans="4:15" x14ac:dyDescent="0.25">
      <c r="D678" s="214">
        <f t="shared" si="807"/>
        <v>50.8125</v>
      </c>
      <c r="E678" s="214">
        <f t="shared" si="808"/>
        <v>55.1875</v>
      </c>
      <c r="F678" s="135">
        <f t="shared" si="809"/>
        <v>72.1875</v>
      </c>
      <c r="H678" s="130">
        <f t="shared" si="810"/>
        <v>50.1875</v>
      </c>
      <c r="I678" s="130">
        <f t="shared" si="811"/>
        <v>54.1875</v>
      </c>
      <c r="O678" s="400">
        <f t="shared" ref="O678" si="846">O677+0.0625</f>
        <v>60.1875</v>
      </c>
    </row>
    <row r="679" spans="4:15" x14ac:dyDescent="0.25">
      <c r="D679" s="214">
        <f t="shared" si="807"/>
        <v>50.875</v>
      </c>
      <c r="E679" s="214">
        <f t="shared" si="808"/>
        <v>55.25</v>
      </c>
      <c r="F679" s="135">
        <f t="shared" si="809"/>
        <v>72.25</v>
      </c>
      <c r="H679" s="130">
        <f t="shared" si="810"/>
        <v>50.25</v>
      </c>
      <c r="I679" s="130">
        <f t="shared" si="811"/>
        <v>54.25</v>
      </c>
      <c r="O679" s="400">
        <f t="shared" ref="O679" si="847">O678+0.0625</f>
        <v>60.25</v>
      </c>
    </row>
    <row r="680" spans="4:15" x14ac:dyDescent="0.25">
      <c r="D680" s="214">
        <f t="shared" si="807"/>
        <v>50.9375</v>
      </c>
      <c r="E680" s="214">
        <f t="shared" si="808"/>
        <v>55.3125</v>
      </c>
      <c r="F680" s="135">
        <f t="shared" si="809"/>
        <v>72.3125</v>
      </c>
      <c r="H680" s="130">
        <f t="shared" si="810"/>
        <v>50.3125</v>
      </c>
      <c r="I680" s="130">
        <f t="shared" si="811"/>
        <v>54.3125</v>
      </c>
      <c r="O680" s="400">
        <f t="shared" ref="O680" si="848">O679+0.0625</f>
        <v>60.3125</v>
      </c>
    </row>
    <row r="681" spans="4:15" x14ac:dyDescent="0.25">
      <c r="D681" s="214">
        <f t="shared" si="807"/>
        <v>51</v>
      </c>
      <c r="E681" s="214">
        <f t="shared" si="808"/>
        <v>55.375</v>
      </c>
      <c r="F681" s="135">
        <f t="shared" si="809"/>
        <v>72.375</v>
      </c>
      <c r="H681" s="130">
        <f t="shared" si="810"/>
        <v>50.375</v>
      </c>
      <c r="I681" s="130">
        <f t="shared" si="811"/>
        <v>54.375</v>
      </c>
      <c r="O681" s="400">
        <f t="shared" ref="O681" si="849">O680+0.0625</f>
        <v>60.375</v>
      </c>
    </row>
    <row r="682" spans="4:15" x14ac:dyDescent="0.25">
      <c r="D682" s="214">
        <f t="shared" si="807"/>
        <v>51.0625</v>
      </c>
      <c r="E682" s="214">
        <f t="shared" si="808"/>
        <v>55.4375</v>
      </c>
      <c r="F682" s="135">
        <f t="shared" si="809"/>
        <v>72.4375</v>
      </c>
      <c r="H682" s="130">
        <f t="shared" si="810"/>
        <v>50.4375</v>
      </c>
      <c r="I682" s="130">
        <f t="shared" si="811"/>
        <v>54.4375</v>
      </c>
      <c r="O682" s="400">
        <f t="shared" ref="O682" si="850">O681+0.0625</f>
        <v>60.4375</v>
      </c>
    </row>
    <row r="683" spans="4:15" x14ac:dyDescent="0.25">
      <c r="D683" s="214">
        <f t="shared" si="807"/>
        <v>51.125</v>
      </c>
      <c r="E683" s="214">
        <f t="shared" si="808"/>
        <v>55.5</v>
      </c>
      <c r="F683" s="135">
        <f t="shared" si="809"/>
        <v>72.5</v>
      </c>
      <c r="H683" s="130">
        <f t="shared" si="810"/>
        <v>50.5</v>
      </c>
      <c r="I683" s="130">
        <f t="shared" si="811"/>
        <v>54.5</v>
      </c>
      <c r="O683" s="400">
        <f t="shared" ref="O683" si="851">O682+0.0625</f>
        <v>60.5</v>
      </c>
    </row>
    <row r="684" spans="4:15" x14ac:dyDescent="0.25">
      <c r="D684" s="214">
        <f t="shared" si="807"/>
        <v>51.1875</v>
      </c>
      <c r="E684" s="214">
        <f t="shared" si="808"/>
        <v>55.5625</v>
      </c>
      <c r="F684" s="135">
        <f t="shared" si="809"/>
        <v>72.5625</v>
      </c>
      <c r="H684" s="130">
        <f t="shared" si="810"/>
        <v>50.5625</v>
      </c>
      <c r="I684" s="130">
        <f t="shared" si="811"/>
        <v>54.5625</v>
      </c>
      <c r="O684" s="400">
        <f t="shared" ref="O684" si="852">O683+0.0625</f>
        <v>60.5625</v>
      </c>
    </row>
    <row r="685" spans="4:15" x14ac:dyDescent="0.25">
      <c r="D685" s="214">
        <f t="shared" si="807"/>
        <v>51.25</v>
      </c>
      <c r="E685" s="214">
        <f t="shared" si="808"/>
        <v>55.625</v>
      </c>
      <c r="F685" s="135">
        <f t="shared" si="809"/>
        <v>72.625</v>
      </c>
      <c r="H685" s="130">
        <f t="shared" si="810"/>
        <v>50.625</v>
      </c>
      <c r="I685" s="130">
        <f t="shared" si="811"/>
        <v>54.625</v>
      </c>
      <c r="O685" s="400">
        <f t="shared" ref="O685" si="853">O684+0.0625</f>
        <v>60.625</v>
      </c>
    </row>
    <row r="686" spans="4:15" x14ac:dyDescent="0.25">
      <c r="D686" s="214">
        <f t="shared" si="807"/>
        <v>51.3125</v>
      </c>
      <c r="E686" s="214">
        <f t="shared" si="808"/>
        <v>55.6875</v>
      </c>
      <c r="F686" s="135">
        <f t="shared" si="809"/>
        <v>72.6875</v>
      </c>
      <c r="H686" s="130">
        <f t="shared" si="810"/>
        <v>50.6875</v>
      </c>
      <c r="I686" s="130">
        <f t="shared" si="811"/>
        <v>54.6875</v>
      </c>
      <c r="O686" s="400">
        <f t="shared" ref="O686" si="854">O685+0.0625</f>
        <v>60.6875</v>
      </c>
    </row>
    <row r="687" spans="4:15" x14ac:dyDescent="0.25">
      <c r="D687" s="214">
        <f t="shared" si="807"/>
        <v>51.375</v>
      </c>
      <c r="E687" s="214">
        <f t="shared" si="808"/>
        <v>55.75</v>
      </c>
      <c r="F687" s="135">
        <f t="shared" si="809"/>
        <v>72.75</v>
      </c>
      <c r="H687" s="130">
        <f t="shared" si="810"/>
        <v>50.75</v>
      </c>
      <c r="I687" s="130">
        <f t="shared" si="811"/>
        <v>54.75</v>
      </c>
      <c r="O687" s="400">
        <f t="shared" ref="O687" si="855">O686+0.0625</f>
        <v>60.75</v>
      </c>
    </row>
    <row r="688" spans="4:15" x14ac:dyDescent="0.25">
      <c r="D688" s="214">
        <f t="shared" si="807"/>
        <v>51.4375</v>
      </c>
      <c r="E688" s="214">
        <f t="shared" si="808"/>
        <v>55.8125</v>
      </c>
      <c r="F688" s="135">
        <f t="shared" si="809"/>
        <v>72.8125</v>
      </c>
      <c r="H688" s="130">
        <f t="shared" si="810"/>
        <v>50.8125</v>
      </c>
      <c r="I688" s="130">
        <f t="shared" si="811"/>
        <v>54.8125</v>
      </c>
      <c r="O688" s="400">
        <f t="shared" ref="O688" si="856">O687+0.0625</f>
        <v>60.8125</v>
      </c>
    </row>
    <row r="689" spans="4:15" x14ac:dyDescent="0.25">
      <c r="D689" s="214">
        <f t="shared" si="807"/>
        <v>51.5</v>
      </c>
      <c r="E689" s="214">
        <f t="shared" si="808"/>
        <v>55.875</v>
      </c>
      <c r="F689" s="135">
        <f t="shared" si="809"/>
        <v>72.875</v>
      </c>
      <c r="H689" s="130">
        <f t="shared" si="810"/>
        <v>50.875</v>
      </c>
      <c r="I689" s="130">
        <f t="shared" si="811"/>
        <v>54.875</v>
      </c>
      <c r="O689" s="400">
        <f t="shared" ref="O689" si="857">O688+0.0625</f>
        <v>60.875</v>
      </c>
    </row>
    <row r="690" spans="4:15" x14ac:dyDescent="0.25">
      <c r="D690" s="214">
        <f t="shared" si="807"/>
        <v>51.5625</v>
      </c>
      <c r="E690" s="214">
        <f t="shared" si="808"/>
        <v>55.9375</v>
      </c>
      <c r="F690" s="135">
        <f t="shared" si="809"/>
        <v>72.9375</v>
      </c>
      <c r="H690" s="130">
        <f t="shared" si="810"/>
        <v>50.9375</v>
      </c>
      <c r="I690" s="130">
        <f t="shared" si="811"/>
        <v>54.9375</v>
      </c>
      <c r="O690" s="400">
        <f t="shared" ref="O690" si="858">O689+0.0625</f>
        <v>60.9375</v>
      </c>
    </row>
    <row r="691" spans="4:15" x14ac:dyDescent="0.25">
      <c r="D691" s="214">
        <f t="shared" si="807"/>
        <v>51.625</v>
      </c>
      <c r="E691" s="214">
        <f t="shared" si="808"/>
        <v>56</v>
      </c>
      <c r="F691" s="135">
        <f t="shared" si="809"/>
        <v>73</v>
      </c>
      <c r="H691" s="130">
        <f t="shared" si="810"/>
        <v>51</v>
      </c>
      <c r="I691" s="130">
        <f t="shared" si="811"/>
        <v>55</v>
      </c>
      <c r="O691" s="400">
        <f t="shared" ref="O691" si="859">O690+0.0625</f>
        <v>61</v>
      </c>
    </row>
    <row r="692" spans="4:15" x14ac:dyDescent="0.25">
      <c r="D692" s="214">
        <f t="shared" si="807"/>
        <v>51.6875</v>
      </c>
      <c r="E692" s="214">
        <f t="shared" si="808"/>
        <v>56.0625</v>
      </c>
      <c r="F692" s="135">
        <f t="shared" si="809"/>
        <v>73.0625</v>
      </c>
      <c r="H692" s="130">
        <f t="shared" si="810"/>
        <v>51.0625</v>
      </c>
      <c r="I692" s="130">
        <f t="shared" si="811"/>
        <v>55.0625</v>
      </c>
      <c r="O692" s="400">
        <f t="shared" ref="O692" si="860">O691+0.0625</f>
        <v>61.0625</v>
      </c>
    </row>
    <row r="693" spans="4:15" x14ac:dyDescent="0.25">
      <c r="D693" s="214">
        <f t="shared" si="807"/>
        <v>51.75</v>
      </c>
      <c r="E693" s="214">
        <f t="shared" si="808"/>
        <v>56.125</v>
      </c>
      <c r="F693" s="135">
        <f t="shared" si="809"/>
        <v>73.125</v>
      </c>
      <c r="H693" s="130">
        <f t="shared" si="810"/>
        <v>51.125</v>
      </c>
      <c r="I693" s="130">
        <f t="shared" si="811"/>
        <v>55.125</v>
      </c>
      <c r="O693" s="400">
        <f t="shared" ref="O693" si="861">O692+0.0625</f>
        <v>61.125</v>
      </c>
    </row>
    <row r="694" spans="4:15" x14ac:dyDescent="0.25">
      <c r="D694" s="214">
        <f t="shared" si="807"/>
        <v>51.8125</v>
      </c>
      <c r="E694" s="214">
        <f t="shared" si="808"/>
        <v>56.1875</v>
      </c>
      <c r="F694" s="135">
        <f t="shared" si="809"/>
        <v>73.1875</v>
      </c>
      <c r="H694" s="130">
        <f t="shared" si="810"/>
        <v>51.1875</v>
      </c>
      <c r="I694" s="130">
        <f t="shared" si="811"/>
        <v>55.1875</v>
      </c>
      <c r="O694" s="400">
        <f t="shared" ref="O694" si="862">O693+0.0625</f>
        <v>61.1875</v>
      </c>
    </row>
    <row r="695" spans="4:15" x14ac:dyDescent="0.25">
      <c r="D695" s="214">
        <f t="shared" si="807"/>
        <v>51.875</v>
      </c>
      <c r="E695" s="214">
        <f t="shared" si="808"/>
        <v>56.25</v>
      </c>
      <c r="F695" s="135">
        <f t="shared" si="809"/>
        <v>73.25</v>
      </c>
      <c r="H695" s="130">
        <f t="shared" si="810"/>
        <v>51.25</v>
      </c>
      <c r="I695" s="130">
        <f t="shared" si="811"/>
        <v>55.25</v>
      </c>
      <c r="O695" s="400">
        <f t="shared" ref="O695" si="863">O694+0.0625</f>
        <v>61.25</v>
      </c>
    </row>
    <row r="696" spans="4:15" x14ac:dyDescent="0.25">
      <c r="D696" s="214">
        <f t="shared" si="807"/>
        <v>51.9375</v>
      </c>
      <c r="E696" s="214">
        <f t="shared" si="808"/>
        <v>56.3125</v>
      </c>
      <c r="F696" s="135">
        <f t="shared" si="809"/>
        <v>73.3125</v>
      </c>
      <c r="H696" s="130">
        <f t="shared" si="810"/>
        <v>51.3125</v>
      </c>
      <c r="I696" s="130">
        <f t="shared" si="811"/>
        <v>55.3125</v>
      </c>
      <c r="O696" s="400">
        <f t="shared" ref="O696" si="864">O695+0.0625</f>
        <v>61.3125</v>
      </c>
    </row>
    <row r="697" spans="4:15" x14ac:dyDescent="0.25">
      <c r="D697" s="214">
        <f t="shared" si="807"/>
        <v>52</v>
      </c>
      <c r="E697" s="214">
        <f t="shared" si="808"/>
        <v>56.375</v>
      </c>
      <c r="F697" s="135">
        <f t="shared" si="809"/>
        <v>73.375</v>
      </c>
      <c r="H697" s="130">
        <f t="shared" si="810"/>
        <v>51.375</v>
      </c>
      <c r="I697" s="130">
        <f t="shared" si="811"/>
        <v>55.375</v>
      </c>
      <c r="O697" s="400">
        <f t="shared" ref="O697" si="865">O696+0.0625</f>
        <v>61.375</v>
      </c>
    </row>
    <row r="698" spans="4:15" x14ac:dyDescent="0.25">
      <c r="D698" s="214">
        <f t="shared" si="807"/>
        <v>52.0625</v>
      </c>
      <c r="E698" s="214">
        <f t="shared" si="808"/>
        <v>56.4375</v>
      </c>
      <c r="F698" s="135">
        <f t="shared" si="809"/>
        <v>73.4375</v>
      </c>
      <c r="H698" s="130">
        <f t="shared" si="810"/>
        <v>51.4375</v>
      </c>
      <c r="I698" s="130">
        <f t="shared" si="811"/>
        <v>55.4375</v>
      </c>
      <c r="O698" s="400">
        <f t="shared" ref="O698" si="866">O697+0.0625</f>
        <v>61.4375</v>
      </c>
    </row>
    <row r="699" spans="4:15" x14ac:dyDescent="0.25">
      <c r="D699" s="214">
        <f t="shared" si="807"/>
        <v>52.125</v>
      </c>
      <c r="E699" s="214">
        <f t="shared" si="808"/>
        <v>56.5</v>
      </c>
      <c r="F699" s="135">
        <f t="shared" si="809"/>
        <v>73.5</v>
      </c>
      <c r="H699" s="130">
        <f t="shared" si="810"/>
        <v>51.5</v>
      </c>
      <c r="I699" s="130">
        <f t="shared" si="811"/>
        <v>55.5</v>
      </c>
      <c r="O699" s="400">
        <f t="shared" ref="O699" si="867">O698+0.0625</f>
        <v>61.5</v>
      </c>
    </row>
    <row r="700" spans="4:15" x14ac:dyDescent="0.25">
      <c r="D700" s="214">
        <f t="shared" si="807"/>
        <v>52.1875</v>
      </c>
      <c r="E700" s="214">
        <f t="shared" si="808"/>
        <v>56.5625</v>
      </c>
      <c r="F700" s="135">
        <f t="shared" si="809"/>
        <v>73.5625</v>
      </c>
      <c r="H700" s="130">
        <f t="shared" si="810"/>
        <v>51.5625</v>
      </c>
      <c r="I700" s="130">
        <f t="shared" si="811"/>
        <v>55.5625</v>
      </c>
      <c r="O700" s="400">
        <f t="shared" ref="O700" si="868">O699+0.0625</f>
        <v>61.5625</v>
      </c>
    </row>
    <row r="701" spans="4:15" x14ac:dyDescent="0.25">
      <c r="D701" s="214">
        <f t="shared" si="807"/>
        <v>52.25</v>
      </c>
      <c r="E701" s="214">
        <f t="shared" si="808"/>
        <v>56.625</v>
      </c>
      <c r="F701" s="135">
        <f t="shared" si="809"/>
        <v>73.625</v>
      </c>
      <c r="H701" s="130">
        <f t="shared" si="810"/>
        <v>51.625</v>
      </c>
      <c r="I701" s="130">
        <f t="shared" si="811"/>
        <v>55.625</v>
      </c>
      <c r="O701" s="400">
        <f t="shared" ref="O701" si="869">O700+0.0625</f>
        <v>61.625</v>
      </c>
    </row>
    <row r="702" spans="4:15" x14ac:dyDescent="0.25">
      <c r="D702" s="214">
        <f t="shared" si="807"/>
        <v>52.3125</v>
      </c>
      <c r="E702" s="214">
        <f t="shared" si="808"/>
        <v>56.6875</v>
      </c>
      <c r="F702" s="135">
        <f t="shared" si="809"/>
        <v>73.6875</v>
      </c>
      <c r="H702" s="130">
        <f t="shared" si="810"/>
        <v>51.6875</v>
      </c>
      <c r="I702" s="130">
        <f t="shared" si="811"/>
        <v>55.6875</v>
      </c>
      <c r="O702" s="400">
        <f t="shared" ref="O702" si="870">O701+0.0625</f>
        <v>61.6875</v>
      </c>
    </row>
    <row r="703" spans="4:15" x14ac:dyDescent="0.25">
      <c r="D703" s="214">
        <f t="shared" si="807"/>
        <v>52.375</v>
      </c>
      <c r="E703" s="214">
        <f t="shared" si="808"/>
        <v>56.75</v>
      </c>
      <c r="F703" s="135">
        <f t="shared" si="809"/>
        <v>73.75</v>
      </c>
      <c r="H703" s="130">
        <f t="shared" si="810"/>
        <v>51.75</v>
      </c>
      <c r="I703" s="130">
        <f t="shared" si="811"/>
        <v>55.75</v>
      </c>
      <c r="O703" s="400">
        <f t="shared" ref="O703" si="871">O702+0.0625</f>
        <v>61.75</v>
      </c>
    </row>
    <row r="704" spans="4:15" x14ac:dyDescent="0.25">
      <c r="D704" s="214">
        <f t="shared" si="807"/>
        <v>52.4375</v>
      </c>
      <c r="E704" s="214">
        <f t="shared" si="808"/>
        <v>56.8125</v>
      </c>
      <c r="F704" s="135">
        <f t="shared" si="809"/>
        <v>73.8125</v>
      </c>
      <c r="H704" s="130">
        <f t="shared" si="810"/>
        <v>51.8125</v>
      </c>
      <c r="I704" s="130">
        <f t="shared" si="811"/>
        <v>55.8125</v>
      </c>
      <c r="O704" s="400">
        <f t="shared" ref="O704" si="872">O703+0.0625</f>
        <v>61.8125</v>
      </c>
    </row>
    <row r="705" spans="4:15" x14ac:dyDescent="0.25">
      <c r="D705" s="214">
        <f t="shared" si="807"/>
        <v>52.5</v>
      </c>
      <c r="E705" s="214">
        <f t="shared" si="808"/>
        <v>56.875</v>
      </c>
      <c r="F705" s="135">
        <f t="shared" si="809"/>
        <v>73.875</v>
      </c>
      <c r="H705" s="130">
        <f t="shared" si="810"/>
        <v>51.875</v>
      </c>
      <c r="I705" s="130">
        <f t="shared" si="811"/>
        <v>55.875</v>
      </c>
      <c r="O705" s="400">
        <f t="shared" ref="O705" si="873">O704+0.0625</f>
        <v>61.875</v>
      </c>
    </row>
    <row r="706" spans="4:15" x14ac:dyDescent="0.25">
      <c r="D706" s="214">
        <f t="shared" si="807"/>
        <v>52.5625</v>
      </c>
      <c r="E706" s="214">
        <f t="shared" si="808"/>
        <v>56.9375</v>
      </c>
      <c r="F706" s="135">
        <f t="shared" si="809"/>
        <v>73.9375</v>
      </c>
      <c r="H706" s="130">
        <f t="shared" si="810"/>
        <v>51.9375</v>
      </c>
      <c r="I706" s="130">
        <f t="shared" si="811"/>
        <v>55.9375</v>
      </c>
      <c r="O706" s="400">
        <f t="shared" ref="O706" si="874">O705+0.0625</f>
        <v>61.9375</v>
      </c>
    </row>
    <row r="707" spans="4:15" x14ac:dyDescent="0.25">
      <c r="D707" s="214">
        <f t="shared" si="807"/>
        <v>52.625</v>
      </c>
      <c r="E707" s="214">
        <f t="shared" si="808"/>
        <v>57</v>
      </c>
      <c r="F707" s="135">
        <f t="shared" si="809"/>
        <v>74</v>
      </c>
      <c r="H707" s="130">
        <f t="shared" si="810"/>
        <v>52</v>
      </c>
      <c r="I707" s="130">
        <f t="shared" si="811"/>
        <v>56</v>
      </c>
      <c r="O707" s="400">
        <f t="shared" ref="O707" si="875">O706+0.0625</f>
        <v>62</v>
      </c>
    </row>
    <row r="708" spans="4:15" x14ac:dyDescent="0.25">
      <c r="D708" s="214">
        <f t="shared" ref="D708:D771" si="876">D707+0.0625</f>
        <v>52.6875</v>
      </c>
      <c r="E708" s="214">
        <f t="shared" ref="E708:E771" si="877">E707+0.0625</f>
        <v>57.0625</v>
      </c>
      <c r="F708" s="135">
        <f t="shared" ref="F708:F771" si="878">F707+0.0625</f>
        <v>74.0625</v>
      </c>
      <c r="H708" s="130">
        <f t="shared" ref="H708:H739" si="879">H707+0.0625</f>
        <v>52.0625</v>
      </c>
      <c r="I708" s="130">
        <f t="shared" ref="I708:I739" si="880">I707+0.0625</f>
        <v>56.0625</v>
      </c>
      <c r="O708" s="400">
        <f t="shared" ref="O708" si="881">O707+0.0625</f>
        <v>62.0625</v>
      </c>
    </row>
    <row r="709" spans="4:15" x14ac:dyDescent="0.25">
      <c r="D709" s="214">
        <f t="shared" si="876"/>
        <v>52.75</v>
      </c>
      <c r="E709" s="214">
        <f t="shared" si="877"/>
        <v>57.125</v>
      </c>
      <c r="F709" s="135">
        <f t="shared" si="878"/>
        <v>74.125</v>
      </c>
      <c r="H709" s="130">
        <f t="shared" si="879"/>
        <v>52.125</v>
      </c>
      <c r="I709" s="130">
        <f t="shared" si="880"/>
        <v>56.125</v>
      </c>
      <c r="O709" s="400">
        <f t="shared" ref="O709" si="882">O708+0.0625</f>
        <v>62.125</v>
      </c>
    </row>
    <row r="710" spans="4:15" x14ac:dyDescent="0.25">
      <c r="D710" s="214">
        <f t="shared" si="876"/>
        <v>52.8125</v>
      </c>
      <c r="E710" s="214">
        <f t="shared" si="877"/>
        <v>57.1875</v>
      </c>
      <c r="F710" s="135">
        <f t="shared" si="878"/>
        <v>74.1875</v>
      </c>
      <c r="H710" s="130">
        <f t="shared" si="879"/>
        <v>52.1875</v>
      </c>
      <c r="I710" s="130">
        <f t="shared" si="880"/>
        <v>56.1875</v>
      </c>
      <c r="O710" s="400">
        <f t="shared" ref="O710" si="883">O709+0.0625</f>
        <v>62.1875</v>
      </c>
    </row>
    <row r="711" spans="4:15" x14ac:dyDescent="0.25">
      <c r="D711" s="214">
        <f t="shared" si="876"/>
        <v>52.875</v>
      </c>
      <c r="E711" s="214">
        <f t="shared" si="877"/>
        <v>57.25</v>
      </c>
      <c r="F711" s="135">
        <f t="shared" si="878"/>
        <v>74.25</v>
      </c>
      <c r="H711" s="130">
        <f t="shared" si="879"/>
        <v>52.25</v>
      </c>
      <c r="I711" s="130">
        <f t="shared" si="880"/>
        <v>56.25</v>
      </c>
      <c r="O711" s="400">
        <f t="shared" ref="O711" si="884">O710+0.0625</f>
        <v>62.25</v>
      </c>
    </row>
    <row r="712" spans="4:15" x14ac:dyDescent="0.25">
      <c r="D712" s="214">
        <f t="shared" si="876"/>
        <v>52.9375</v>
      </c>
      <c r="E712" s="214">
        <f t="shared" si="877"/>
        <v>57.3125</v>
      </c>
      <c r="F712" s="135">
        <f t="shared" si="878"/>
        <v>74.3125</v>
      </c>
      <c r="H712" s="130">
        <f t="shared" si="879"/>
        <v>52.3125</v>
      </c>
      <c r="I712" s="130">
        <f t="shared" si="880"/>
        <v>56.3125</v>
      </c>
      <c r="O712" s="400">
        <f t="shared" ref="O712" si="885">O711+0.0625</f>
        <v>62.3125</v>
      </c>
    </row>
    <row r="713" spans="4:15" x14ac:dyDescent="0.25">
      <c r="D713" s="214">
        <f t="shared" si="876"/>
        <v>53</v>
      </c>
      <c r="E713" s="214">
        <f t="shared" si="877"/>
        <v>57.375</v>
      </c>
      <c r="F713" s="135">
        <f t="shared" si="878"/>
        <v>74.375</v>
      </c>
      <c r="H713" s="130">
        <f t="shared" si="879"/>
        <v>52.375</v>
      </c>
      <c r="I713" s="130">
        <f t="shared" si="880"/>
        <v>56.375</v>
      </c>
      <c r="O713" s="400">
        <f t="shared" ref="O713" si="886">O712+0.0625</f>
        <v>62.375</v>
      </c>
    </row>
    <row r="714" spans="4:15" x14ac:dyDescent="0.25">
      <c r="D714" s="214">
        <f t="shared" si="876"/>
        <v>53.0625</v>
      </c>
      <c r="E714" s="214">
        <f t="shared" si="877"/>
        <v>57.4375</v>
      </c>
      <c r="F714" s="135">
        <f t="shared" si="878"/>
        <v>74.4375</v>
      </c>
      <c r="H714" s="130">
        <f t="shared" si="879"/>
        <v>52.4375</v>
      </c>
      <c r="I714" s="130">
        <f t="shared" si="880"/>
        <v>56.4375</v>
      </c>
      <c r="O714" s="400">
        <f t="shared" ref="O714" si="887">O713+0.0625</f>
        <v>62.4375</v>
      </c>
    </row>
    <row r="715" spans="4:15" x14ac:dyDescent="0.25">
      <c r="D715" s="214">
        <f t="shared" si="876"/>
        <v>53.125</v>
      </c>
      <c r="E715" s="214">
        <f t="shared" si="877"/>
        <v>57.5</v>
      </c>
      <c r="F715" s="135">
        <f t="shared" si="878"/>
        <v>74.5</v>
      </c>
      <c r="H715" s="130">
        <f t="shared" si="879"/>
        <v>52.5</v>
      </c>
      <c r="I715" s="130">
        <f t="shared" si="880"/>
        <v>56.5</v>
      </c>
      <c r="O715" s="400">
        <f t="shared" ref="O715" si="888">O714+0.0625</f>
        <v>62.5</v>
      </c>
    </row>
    <row r="716" spans="4:15" x14ac:dyDescent="0.25">
      <c r="D716" s="214">
        <f t="shared" si="876"/>
        <v>53.1875</v>
      </c>
      <c r="E716" s="214">
        <f t="shared" si="877"/>
        <v>57.5625</v>
      </c>
      <c r="F716" s="135">
        <f t="shared" si="878"/>
        <v>74.5625</v>
      </c>
      <c r="H716" s="130">
        <f t="shared" si="879"/>
        <v>52.5625</v>
      </c>
      <c r="I716" s="130">
        <f t="shared" si="880"/>
        <v>56.5625</v>
      </c>
      <c r="O716" s="400">
        <f t="shared" ref="O716" si="889">O715+0.0625</f>
        <v>62.5625</v>
      </c>
    </row>
    <row r="717" spans="4:15" x14ac:dyDescent="0.25">
      <c r="D717" s="214">
        <f t="shared" si="876"/>
        <v>53.25</v>
      </c>
      <c r="E717" s="214">
        <f t="shared" si="877"/>
        <v>57.625</v>
      </c>
      <c r="F717" s="135">
        <f t="shared" si="878"/>
        <v>74.625</v>
      </c>
      <c r="H717" s="130">
        <f t="shared" si="879"/>
        <v>52.625</v>
      </c>
      <c r="I717" s="130">
        <f t="shared" si="880"/>
        <v>56.625</v>
      </c>
      <c r="O717" s="400">
        <f t="shared" ref="O717" si="890">O716+0.0625</f>
        <v>62.625</v>
      </c>
    </row>
    <row r="718" spans="4:15" x14ac:dyDescent="0.25">
      <c r="D718" s="214">
        <f t="shared" si="876"/>
        <v>53.3125</v>
      </c>
      <c r="E718" s="214">
        <f t="shared" si="877"/>
        <v>57.6875</v>
      </c>
      <c r="F718" s="135">
        <f t="shared" si="878"/>
        <v>74.6875</v>
      </c>
      <c r="H718" s="130">
        <f t="shared" si="879"/>
        <v>52.6875</v>
      </c>
      <c r="I718" s="130">
        <f t="shared" si="880"/>
        <v>56.6875</v>
      </c>
      <c r="O718" s="400">
        <f t="shared" ref="O718" si="891">O717+0.0625</f>
        <v>62.6875</v>
      </c>
    </row>
    <row r="719" spans="4:15" x14ac:dyDescent="0.25">
      <c r="D719" s="214">
        <f t="shared" si="876"/>
        <v>53.375</v>
      </c>
      <c r="E719" s="214">
        <f t="shared" si="877"/>
        <v>57.75</v>
      </c>
      <c r="F719" s="135">
        <f t="shared" si="878"/>
        <v>74.75</v>
      </c>
      <c r="H719" s="130">
        <f t="shared" si="879"/>
        <v>52.75</v>
      </c>
      <c r="I719" s="130">
        <f t="shared" si="880"/>
        <v>56.75</v>
      </c>
      <c r="O719" s="400">
        <f t="shared" ref="O719" si="892">O718+0.0625</f>
        <v>62.75</v>
      </c>
    </row>
    <row r="720" spans="4:15" x14ac:dyDescent="0.25">
      <c r="D720" s="214">
        <f t="shared" si="876"/>
        <v>53.4375</v>
      </c>
      <c r="E720" s="214">
        <f t="shared" si="877"/>
        <v>57.8125</v>
      </c>
      <c r="F720" s="135">
        <f t="shared" si="878"/>
        <v>74.8125</v>
      </c>
      <c r="H720" s="130">
        <f t="shared" si="879"/>
        <v>52.8125</v>
      </c>
      <c r="I720" s="130">
        <f t="shared" si="880"/>
        <v>56.8125</v>
      </c>
      <c r="O720" s="400">
        <f t="shared" ref="O720" si="893">O719+0.0625</f>
        <v>62.8125</v>
      </c>
    </row>
    <row r="721" spans="4:15" x14ac:dyDescent="0.25">
      <c r="D721" s="214">
        <f t="shared" si="876"/>
        <v>53.5</v>
      </c>
      <c r="E721" s="214">
        <f t="shared" si="877"/>
        <v>57.875</v>
      </c>
      <c r="F721" s="135">
        <f t="shared" si="878"/>
        <v>74.875</v>
      </c>
      <c r="H721" s="130">
        <f t="shared" si="879"/>
        <v>52.875</v>
      </c>
      <c r="I721" s="130">
        <f t="shared" si="880"/>
        <v>56.875</v>
      </c>
      <c r="O721" s="400">
        <f t="shared" ref="O721" si="894">O720+0.0625</f>
        <v>62.875</v>
      </c>
    </row>
    <row r="722" spans="4:15" x14ac:dyDescent="0.25">
      <c r="D722" s="214">
        <f t="shared" si="876"/>
        <v>53.5625</v>
      </c>
      <c r="E722" s="214">
        <f t="shared" si="877"/>
        <v>57.9375</v>
      </c>
      <c r="F722" s="135">
        <f t="shared" si="878"/>
        <v>74.9375</v>
      </c>
      <c r="H722" s="130">
        <f t="shared" si="879"/>
        <v>52.9375</v>
      </c>
      <c r="I722" s="130">
        <f t="shared" si="880"/>
        <v>56.9375</v>
      </c>
      <c r="O722" s="400">
        <f t="shared" ref="O722" si="895">O721+0.0625</f>
        <v>62.9375</v>
      </c>
    </row>
    <row r="723" spans="4:15" x14ac:dyDescent="0.25">
      <c r="D723" s="214">
        <f t="shared" si="876"/>
        <v>53.625</v>
      </c>
      <c r="E723" s="214">
        <f t="shared" si="877"/>
        <v>58</v>
      </c>
      <c r="F723" s="135">
        <f t="shared" si="878"/>
        <v>75</v>
      </c>
      <c r="H723" s="130">
        <f t="shared" si="879"/>
        <v>53</v>
      </c>
      <c r="I723" s="130">
        <f t="shared" si="880"/>
        <v>57</v>
      </c>
      <c r="O723" s="400">
        <f t="shared" ref="O723" si="896">O722+0.0625</f>
        <v>63</v>
      </c>
    </row>
    <row r="724" spans="4:15" x14ac:dyDescent="0.25">
      <c r="D724" s="214">
        <f t="shared" si="876"/>
        <v>53.6875</v>
      </c>
      <c r="E724" s="214">
        <f t="shared" si="877"/>
        <v>58.0625</v>
      </c>
      <c r="F724" s="135">
        <f t="shared" si="878"/>
        <v>75.0625</v>
      </c>
      <c r="H724" s="130">
        <f t="shared" si="879"/>
        <v>53.0625</v>
      </c>
      <c r="I724" s="130">
        <f t="shared" si="880"/>
        <v>57.0625</v>
      </c>
      <c r="O724" s="400">
        <f t="shared" ref="O724" si="897">O723+0.0625</f>
        <v>63.0625</v>
      </c>
    </row>
    <row r="725" spans="4:15" x14ac:dyDescent="0.25">
      <c r="D725" s="214">
        <f t="shared" si="876"/>
        <v>53.75</v>
      </c>
      <c r="E725" s="214">
        <f t="shared" si="877"/>
        <v>58.125</v>
      </c>
      <c r="F725" s="135">
        <f t="shared" si="878"/>
        <v>75.125</v>
      </c>
      <c r="H725" s="130">
        <f t="shared" si="879"/>
        <v>53.125</v>
      </c>
      <c r="I725" s="130">
        <f t="shared" si="880"/>
        <v>57.125</v>
      </c>
      <c r="O725" s="400">
        <f t="shared" ref="O725" si="898">O724+0.0625</f>
        <v>63.125</v>
      </c>
    </row>
    <row r="726" spans="4:15" x14ac:dyDescent="0.25">
      <c r="D726" s="214">
        <f t="shared" si="876"/>
        <v>53.8125</v>
      </c>
      <c r="E726" s="214">
        <f t="shared" si="877"/>
        <v>58.1875</v>
      </c>
      <c r="F726" s="135">
        <f t="shared" si="878"/>
        <v>75.1875</v>
      </c>
      <c r="H726" s="130">
        <f t="shared" si="879"/>
        <v>53.1875</v>
      </c>
      <c r="I726" s="130">
        <f t="shared" si="880"/>
        <v>57.1875</v>
      </c>
      <c r="O726" s="400">
        <f t="shared" ref="O726" si="899">O725+0.0625</f>
        <v>63.1875</v>
      </c>
    </row>
    <row r="727" spans="4:15" x14ac:dyDescent="0.25">
      <c r="D727" s="214">
        <f t="shared" si="876"/>
        <v>53.875</v>
      </c>
      <c r="E727" s="214">
        <f t="shared" si="877"/>
        <v>58.25</v>
      </c>
      <c r="F727" s="135">
        <f t="shared" si="878"/>
        <v>75.25</v>
      </c>
      <c r="H727" s="130">
        <f t="shared" si="879"/>
        <v>53.25</v>
      </c>
      <c r="I727" s="130">
        <f t="shared" si="880"/>
        <v>57.25</v>
      </c>
      <c r="O727" s="400">
        <f t="shared" ref="O727" si="900">O726+0.0625</f>
        <v>63.25</v>
      </c>
    </row>
    <row r="728" spans="4:15" x14ac:dyDescent="0.25">
      <c r="D728" s="214">
        <f t="shared" si="876"/>
        <v>53.9375</v>
      </c>
      <c r="E728" s="214">
        <f t="shared" si="877"/>
        <v>58.3125</v>
      </c>
      <c r="F728" s="135">
        <f t="shared" si="878"/>
        <v>75.3125</v>
      </c>
      <c r="H728" s="130">
        <f t="shared" si="879"/>
        <v>53.3125</v>
      </c>
      <c r="I728" s="130">
        <f t="shared" si="880"/>
        <v>57.3125</v>
      </c>
      <c r="O728" s="400">
        <f t="shared" ref="O728" si="901">O727+0.0625</f>
        <v>63.3125</v>
      </c>
    </row>
    <row r="729" spans="4:15" x14ac:dyDescent="0.25">
      <c r="D729" s="214">
        <f t="shared" si="876"/>
        <v>54</v>
      </c>
      <c r="E729" s="214">
        <f t="shared" si="877"/>
        <v>58.375</v>
      </c>
      <c r="F729" s="135">
        <f t="shared" si="878"/>
        <v>75.375</v>
      </c>
      <c r="H729" s="130">
        <f t="shared" si="879"/>
        <v>53.375</v>
      </c>
      <c r="I729" s="130">
        <f t="shared" si="880"/>
        <v>57.375</v>
      </c>
      <c r="O729" s="400">
        <f t="shared" ref="O729" si="902">O728+0.0625</f>
        <v>63.375</v>
      </c>
    </row>
    <row r="730" spans="4:15" x14ac:dyDescent="0.25">
      <c r="D730" s="214">
        <f t="shared" si="876"/>
        <v>54.0625</v>
      </c>
      <c r="E730" s="214">
        <f t="shared" si="877"/>
        <v>58.4375</v>
      </c>
      <c r="F730" s="135">
        <f t="shared" si="878"/>
        <v>75.4375</v>
      </c>
      <c r="H730" s="130">
        <f t="shared" si="879"/>
        <v>53.4375</v>
      </c>
      <c r="I730" s="130">
        <f t="shared" si="880"/>
        <v>57.4375</v>
      </c>
      <c r="O730" s="400">
        <f t="shared" ref="O730" si="903">O729+0.0625</f>
        <v>63.4375</v>
      </c>
    </row>
    <row r="731" spans="4:15" x14ac:dyDescent="0.25">
      <c r="D731" s="214">
        <f t="shared" si="876"/>
        <v>54.125</v>
      </c>
      <c r="E731" s="214">
        <f t="shared" si="877"/>
        <v>58.5</v>
      </c>
      <c r="F731" s="135">
        <f t="shared" si="878"/>
        <v>75.5</v>
      </c>
      <c r="H731" s="130">
        <f t="shared" si="879"/>
        <v>53.5</v>
      </c>
      <c r="I731" s="130">
        <f t="shared" si="880"/>
        <v>57.5</v>
      </c>
      <c r="O731" s="400">
        <f t="shared" ref="O731" si="904">O730+0.0625</f>
        <v>63.5</v>
      </c>
    </row>
    <row r="732" spans="4:15" x14ac:dyDescent="0.25">
      <c r="D732" s="214">
        <f t="shared" si="876"/>
        <v>54.1875</v>
      </c>
      <c r="E732" s="214">
        <f t="shared" si="877"/>
        <v>58.5625</v>
      </c>
      <c r="F732" s="135">
        <f t="shared" si="878"/>
        <v>75.5625</v>
      </c>
      <c r="H732" s="130">
        <f t="shared" si="879"/>
        <v>53.5625</v>
      </c>
      <c r="I732" s="130">
        <f t="shared" si="880"/>
        <v>57.5625</v>
      </c>
      <c r="O732" s="400">
        <f t="shared" ref="O732" si="905">O731+0.0625</f>
        <v>63.5625</v>
      </c>
    </row>
    <row r="733" spans="4:15" x14ac:dyDescent="0.25">
      <c r="D733" s="214">
        <f t="shared" si="876"/>
        <v>54.25</v>
      </c>
      <c r="E733" s="214">
        <f t="shared" si="877"/>
        <v>58.625</v>
      </c>
      <c r="F733" s="135">
        <f t="shared" si="878"/>
        <v>75.625</v>
      </c>
      <c r="H733" s="130">
        <f t="shared" si="879"/>
        <v>53.625</v>
      </c>
      <c r="I733" s="130">
        <f t="shared" si="880"/>
        <v>57.625</v>
      </c>
      <c r="O733" s="400">
        <f t="shared" ref="O733" si="906">O732+0.0625</f>
        <v>63.625</v>
      </c>
    </row>
    <row r="734" spans="4:15" x14ac:dyDescent="0.25">
      <c r="D734" s="214">
        <f t="shared" si="876"/>
        <v>54.3125</v>
      </c>
      <c r="E734" s="214">
        <f t="shared" si="877"/>
        <v>58.6875</v>
      </c>
      <c r="F734" s="135">
        <f t="shared" si="878"/>
        <v>75.6875</v>
      </c>
      <c r="H734" s="130">
        <f t="shared" si="879"/>
        <v>53.6875</v>
      </c>
      <c r="I734" s="130">
        <f t="shared" si="880"/>
        <v>57.6875</v>
      </c>
      <c r="O734" s="400">
        <f t="shared" ref="O734" si="907">O733+0.0625</f>
        <v>63.6875</v>
      </c>
    </row>
    <row r="735" spans="4:15" x14ac:dyDescent="0.25">
      <c r="D735" s="214">
        <f t="shared" si="876"/>
        <v>54.375</v>
      </c>
      <c r="E735" s="214">
        <f t="shared" si="877"/>
        <v>58.75</v>
      </c>
      <c r="F735" s="135">
        <f t="shared" si="878"/>
        <v>75.75</v>
      </c>
      <c r="H735" s="130">
        <f t="shared" si="879"/>
        <v>53.75</v>
      </c>
      <c r="I735" s="130">
        <f t="shared" si="880"/>
        <v>57.75</v>
      </c>
      <c r="O735" s="400">
        <f t="shared" ref="O735" si="908">O734+0.0625</f>
        <v>63.75</v>
      </c>
    </row>
    <row r="736" spans="4:15" x14ac:dyDescent="0.25">
      <c r="D736" s="214">
        <f t="shared" si="876"/>
        <v>54.4375</v>
      </c>
      <c r="E736" s="214">
        <f t="shared" si="877"/>
        <v>58.8125</v>
      </c>
      <c r="F736" s="135">
        <f t="shared" si="878"/>
        <v>75.8125</v>
      </c>
      <c r="H736" s="130">
        <f t="shared" si="879"/>
        <v>53.8125</v>
      </c>
      <c r="I736" s="130">
        <f t="shared" si="880"/>
        <v>57.8125</v>
      </c>
      <c r="O736" s="400">
        <f t="shared" ref="O736" si="909">O735+0.0625</f>
        <v>63.8125</v>
      </c>
    </row>
    <row r="737" spans="4:15" x14ac:dyDescent="0.25">
      <c r="D737" s="214">
        <f t="shared" si="876"/>
        <v>54.5</v>
      </c>
      <c r="E737" s="214">
        <f t="shared" si="877"/>
        <v>58.875</v>
      </c>
      <c r="F737" s="135">
        <f t="shared" si="878"/>
        <v>75.875</v>
      </c>
      <c r="H737" s="130">
        <f t="shared" si="879"/>
        <v>53.875</v>
      </c>
      <c r="I737" s="130">
        <f t="shared" si="880"/>
        <v>57.875</v>
      </c>
      <c r="O737" s="400">
        <f t="shared" ref="O737" si="910">O736+0.0625</f>
        <v>63.875</v>
      </c>
    </row>
    <row r="738" spans="4:15" x14ac:dyDescent="0.25">
      <c r="D738" s="214">
        <f t="shared" si="876"/>
        <v>54.5625</v>
      </c>
      <c r="E738" s="214">
        <f t="shared" si="877"/>
        <v>58.9375</v>
      </c>
      <c r="F738" s="135">
        <f t="shared" si="878"/>
        <v>75.9375</v>
      </c>
      <c r="H738" s="130">
        <f t="shared" si="879"/>
        <v>53.9375</v>
      </c>
      <c r="I738" s="130">
        <f t="shared" si="880"/>
        <v>57.9375</v>
      </c>
      <c r="O738" s="400">
        <f t="shared" ref="O738" si="911">O737+0.0625</f>
        <v>63.9375</v>
      </c>
    </row>
    <row r="739" spans="4:15" x14ac:dyDescent="0.25">
      <c r="D739" s="214">
        <f t="shared" si="876"/>
        <v>54.625</v>
      </c>
      <c r="E739" s="214">
        <f t="shared" si="877"/>
        <v>59</v>
      </c>
      <c r="F739" s="135">
        <f t="shared" si="878"/>
        <v>76</v>
      </c>
      <c r="H739" s="130">
        <f t="shared" si="879"/>
        <v>54</v>
      </c>
      <c r="I739" s="130">
        <f t="shared" si="880"/>
        <v>58</v>
      </c>
      <c r="O739" s="400">
        <f t="shared" ref="O739" si="912">O738+0.0625</f>
        <v>64</v>
      </c>
    </row>
    <row r="740" spans="4:15" x14ac:dyDescent="0.25">
      <c r="D740" s="214">
        <f t="shared" si="876"/>
        <v>54.6875</v>
      </c>
      <c r="E740" s="214">
        <f t="shared" si="877"/>
        <v>59.0625</v>
      </c>
      <c r="F740" s="135">
        <f t="shared" si="878"/>
        <v>76.0625</v>
      </c>
      <c r="I740" s="130">
        <f t="shared" ref="I740:I771" si="913">I739+0.0625</f>
        <v>58.0625</v>
      </c>
      <c r="O740" s="400">
        <f t="shared" ref="O740" si="914">O739+0.0625</f>
        <v>64.0625</v>
      </c>
    </row>
    <row r="741" spans="4:15" x14ac:dyDescent="0.25">
      <c r="D741" s="214">
        <f t="shared" si="876"/>
        <v>54.75</v>
      </c>
      <c r="E741" s="214">
        <f t="shared" si="877"/>
        <v>59.125</v>
      </c>
      <c r="F741" s="135">
        <f t="shared" si="878"/>
        <v>76.125</v>
      </c>
      <c r="I741" s="130">
        <f t="shared" si="913"/>
        <v>58.125</v>
      </c>
      <c r="O741" s="400">
        <f t="shared" ref="O741" si="915">O740+0.0625</f>
        <v>64.125</v>
      </c>
    </row>
    <row r="742" spans="4:15" x14ac:dyDescent="0.25">
      <c r="D742" s="214">
        <f t="shared" si="876"/>
        <v>54.8125</v>
      </c>
      <c r="E742" s="214">
        <f t="shared" si="877"/>
        <v>59.1875</v>
      </c>
      <c r="F742" s="135">
        <f t="shared" si="878"/>
        <v>76.1875</v>
      </c>
      <c r="I742" s="130">
        <f t="shared" si="913"/>
        <v>58.1875</v>
      </c>
      <c r="O742" s="400">
        <f t="shared" ref="O742" si="916">O741+0.0625</f>
        <v>64.1875</v>
      </c>
    </row>
    <row r="743" spans="4:15" x14ac:dyDescent="0.25">
      <c r="D743" s="214">
        <f t="shared" si="876"/>
        <v>54.875</v>
      </c>
      <c r="E743" s="214">
        <f t="shared" si="877"/>
        <v>59.25</v>
      </c>
      <c r="F743" s="135">
        <f t="shared" si="878"/>
        <v>76.25</v>
      </c>
      <c r="I743" s="130">
        <f t="shared" si="913"/>
        <v>58.25</v>
      </c>
      <c r="O743" s="400">
        <f t="shared" ref="O743" si="917">O742+0.0625</f>
        <v>64.25</v>
      </c>
    </row>
    <row r="744" spans="4:15" x14ac:dyDescent="0.25">
      <c r="D744" s="214">
        <f t="shared" si="876"/>
        <v>54.9375</v>
      </c>
      <c r="E744" s="214">
        <f t="shared" si="877"/>
        <v>59.3125</v>
      </c>
      <c r="F744" s="135">
        <f t="shared" si="878"/>
        <v>76.3125</v>
      </c>
      <c r="I744" s="130">
        <f t="shared" si="913"/>
        <v>58.3125</v>
      </c>
      <c r="O744" s="400">
        <f t="shared" ref="O744" si="918">O743+0.0625</f>
        <v>64.3125</v>
      </c>
    </row>
    <row r="745" spans="4:15" x14ac:dyDescent="0.25">
      <c r="D745" s="214">
        <f t="shared" si="876"/>
        <v>55</v>
      </c>
      <c r="E745" s="214">
        <f t="shared" si="877"/>
        <v>59.375</v>
      </c>
      <c r="F745" s="135">
        <f t="shared" si="878"/>
        <v>76.375</v>
      </c>
      <c r="I745" s="130">
        <f t="shared" si="913"/>
        <v>58.375</v>
      </c>
      <c r="O745" s="400">
        <f t="shared" ref="O745" si="919">O744+0.0625</f>
        <v>64.375</v>
      </c>
    </row>
    <row r="746" spans="4:15" x14ac:dyDescent="0.25">
      <c r="D746" s="214">
        <f t="shared" si="876"/>
        <v>55.0625</v>
      </c>
      <c r="E746" s="214">
        <f t="shared" si="877"/>
        <v>59.4375</v>
      </c>
      <c r="F746" s="135">
        <f t="shared" si="878"/>
        <v>76.4375</v>
      </c>
      <c r="I746" s="130">
        <f t="shared" si="913"/>
        <v>58.4375</v>
      </c>
      <c r="O746" s="400">
        <f t="shared" ref="O746" si="920">O745+0.0625</f>
        <v>64.4375</v>
      </c>
    </row>
    <row r="747" spans="4:15" x14ac:dyDescent="0.25">
      <c r="D747" s="214">
        <f t="shared" si="876"/>
        <v>55.125</v>
      </c>
      <c r="E747" s="214">
        <f t="shared" si="877"/>
        <v>59.5</v>
      </c>
      <c r="F747" s="135">
        <f t="shared" si="878"/>
        <v>76.5</v>
      </c>
      <c r="I747" s="130">
        <f t="shared" si="913"/>
        <v>58.5</v>
      </c>
      <c r="O747" s="400">
        <f t="shared" ref="O747" si="921">O746+0.0625</f>
        <v>64.5</v>
      </c>
    </row>
    <row r="748" spans="4:15" x14ac:dyDescent="0.25">
      <c r="D748" s="214">
        <f t="shared" si="876"/>
        <v>55.1875</v>
      </c>
      <c r="E748" s="214">
        <f t="shared" si="877"/>
        <v>59.5625</v>
      </c>
      <c r="F748" s="135">
        <f t="shared" si="878"/>
        <v>76.5625</v>
      </c>
      <c r="I748" s="130">
        <f t="shared" si="913"/>
        <v>58.5625</v>
      </c>
      <c r="O748" s="400">
        <f t="shared" ref="O748" si="922">O747+0.0625</f>
        <v>64.5625</v>
      </c>
    </row>
    <row r="749" spans="4:15" x14ac:dyDescent="0.25">
      <c r="D749" s="214">
        <f t="shared" si="876"/>
        <v>55.25</v>
      </c>
      <c r="E749" s="214">
        <f t="shared" si="877"/>
        <v>59.625</v>
      </c>
      <c r="F749" s="135">
        <f t="shared" si="878"/>
        <v>76.625</v>
      </c>
      <c r="I749" s="130">
        <f t="shared" si="913"/>
        <v>58.625</v>
      </c>
      <c r="O749" s="400">
        <f t="shared" ref="O749" si="923">O748+0.0625</f>
        <v>64.625</v>
      </c>
    </row>
    <row r="750" spans="4:15" x14ac:dyDescent="0.25">
      <c r="D750" s="214">
        <f t="shared" si="876"/>
        <v>55.3125</v>
      </c>
      <c r="E750" s="214">
        <f t="shared" si="877"/>
        <v>59.6875</v>
      </c>
      <c r="F750" s="135">
        <f t="shared" si="878"/>
        <v>76.6875</v>
      </c>
      <c r="I750" s="130">
        <f t="shared" si="913"/>
        <v>58.6875</v>
      </c>
      <c r="O750" s="400">
        <f t="shared" ref="O750" si="924">O749+0.0625</f>
        <v>64.6875</v>
      </c>
    </row>
    <row r="751" spans="4:15" x14ac:dyDescent="0.25">
      <c r="D751" s="214">
        <f t="shared" si="876"/>
        <v>55.375</v>
      </c>
      <c r="E751" s="214">
        <f t="shared" si="877"/>
        <v>59.75</v>
      </c>
      <c r="F751" s="135">
        <f t="shared" si="878"/>
        <v>76.75</v>
      </c>
      <c r="I751" s="130">
        <f t="shared" si="913"/>
        <v>58.75</v>
      </c>
      <c r="O751" s="400">
        <f t="shared" ref="O751" si="925">O750+0.0625</f>
        <v>64.75</v>
      </c>
    </row>
    <row r="752" spans="4:15" x14ac:dyDescent="0.25">
      <c r="D752" s="214">
        <f t="shared" si="876"/>
        <v>55.4375</v>
      </c>
      <c r="E752" s="214">
        <f t="shared" si="877"/>
        <v>59.8125</v>
      </c>
      <c r="F752" s="135">
        <f t="shared" si="878"/>
        <v>76.8125</v>
      </c>
      <c r="I752" s="130">
        <f t="shared" si="913"/>
        <v>58.8125</v>
      </c>
      <c r="O752" s="400">
        <f t="shared" ref="O752" si="926">O751+0.0625</f>
        <v>64.8125</v>
      </c>
    </row>
    <row r="753" spans="4:15" x14ac:dyDescent="0.25">
      <c r="D753" s="214">
        <f t="shared" si="876"/>
        <v>55.5</v>
      </c>
      <c r="E753" s="214">
        <f t="shared" si="877"/>
        <v>59.875</v>
      </c>
      <c r="F753" s="135">
        <f t="shared" si="878"/>
        <v>76.875</v>
      </c>
      <c r="I753" s="130">
        <f t="shared" si="913"/>
        <v>58.875</v>
      </c>
      <c r="O753" s="400">
        <f t="shared" ref="O753" si="927">O752+0.0625</f>
        <v>64.875</v>
      </c>
    </row>
    <row r="754" spans="4:15" x14ac:dyDescent="0.25">
      <c r="D754" s="214">
        <f t="shared" si="876"/>
        <v>55.5625</v>
      </c>
      <c r="E754" s="214">
        <f t="shared" si="877"/>
        <v>59.9375</v>
      </c>
      <c r="F754" s="135">
        <f t="shared" si="878"/>
        <v>76.9375</v>
      </c>
      <c r="I754" s="130">
        <f t="shared" si="913"/>
        <v>58.9375</v>
      </c>
      <c r="O754" s="400">
        <f t="shared" ref="O754" si="928">O753+0.0625</f>
        <v>64.9375</v>
      </c>
    </row>
    <row r="755" spans="4:15" x14ac:dyDescent="0.25">
      <c r="D755" s="214">
        <f t="shared" si="876"/>
        <v>55.625</v>
      </c>
      <c r="E755" s="214">
        <f t="shared" si="877"/>
        <v>60</v>
      </c>
      <c r="F755" s="135">
        <f t="shared" si="878"/>
        <v>77</v>
      </c>
      <c r="I755" s="130">
        <f t="shared" si="913"/>
        <v>59</v>
      </c>
      <c r="O755" s="400">
        <f t="shared" ref="O755" si="929">O754+0.0625</f>
        <v>65</v>
      </c>
    </row>
    <row r="756" spans="4:15" x14ac:dyDescent="0.25">
      <c r="D756" s="214">
        <f t="shared" si="876"/>
        <v>55.6875</v>
      </c>
      <c r="E756" s="214">
        <f t="shared" si="877"/>
        <v>60.0625</v>
      </c>
      <c r="F756" s="135">
        <f t="shared" si="878"/>
        <v>77.0625</v>
      </c>
      <c r="I756" s="130">
        <f t="shared" si="913"/>
        <v>59.0625</v>
      </c>
      <c r="O756" s="400">
        <f t="shared" ref="O756" si="930">O755+0.0625</f>
        <v>65.0625</v>
      </c>
    </row>
    <row r="757" spans="4:15" x14ac:dyDescent="0.25">
      <c r="D757" s="214">
        <f t="shared" si="876"/>
        <v>55.75</v>
      </c>
      <c r="E757" s="214">
        <f t="shared" si="877"/>
        <v>60.125</v>
      </c>
      <c r="F757" s="135">
        <f t="shared" si="878"/>
        <v>77.125</v>
      </c>
      <c r="I757" s="130">
        <f t="shared" si="913"/>
        <v>59.125</v>
      </c>
      <c r="O757" s="400">
        <f t="shared" ref="O757" si="931">O756+0.0625</f>
        <v>65.125</v>
      </c>
    </row>
    <row r="758" spans="4:15" x14ac:dyDescent="0.25">
      <c r="D758" s="214">
        <f t="shared" si="876"/>
        <v>55.8125</v>
      </c>
      <c r="E758" s="214">
        <f t="shared" si="877"/>
        <v>60.1875</v>
      </c>
      <c r="F758" s="135">
        <f t="shared" si="878"/>
        <v>77.1875</v>
      </c>
      <c r="I758" s="130">
        <f t="shared" si="913"/>
        <v>59.1875</v>
      </c>
      <c r="O758" s="400">
        <f t="shared" ref="O758" si="932">O757+0.0625</f>
        <v>65.1875</v>
      </c>
    </row>
    <row r="759" spans="4:15" x14ac:dyDescent="0.25">
      <c r="D759" s="214">
        <f t="shared" si="876"/>
        <v>55.875</v>
      </c>
      <c r="E759" s="214">
        <f t="shared" si="877"/>
        <v>60.25</v>
      </c>
      <c r="F759" s="135">
        <f t="shared" si="878"/>
        <v>77.25</v>
      </c>
      <c r="I759" s="130">
        <f t="shared" si="913"/>
        <v>59.25</v>
      </c>
      <c r="O759" s="400">
        <f t="shared" ref="O759" si="933">O758+0.0625</f>
        <v>65.25</v>
      </c>
    </row>
    <row r="760" spans="4:15" x14ac:dyDescent="0.25">
      <c r="D760" s="214">
        <f t="shared" si="876"/>
        <v>55.9375</v>
      </c>
      <c r="E760" s="214">
        <f t="shared" si="877"/>
        <v>60.3125</v>
      </c>
      <c r="F760" s="135">
        <f t="shared" si="878"/>
        <v>77.3125</v>
      </c>
      <c r="I760" s="130">
        <f t="shared" si="913"/>
        <v>59.3125</v>
      </c>
      <c r="O760" s="400">
        <f t="shared" ref="O760" si="934">O759+0.0625</f>
        <v>65.3125</v>
      </c>
    </row>
    <row r="761" spans="4:15" x14ac:dyDescent="0.25">
      <c r="D761" s="214">
        <f t="shared" si="876"/>
        <v>56</v>
      </c>
      <c r="E761" s="214">
        <f t="shared" si="877"/>
        <v>60.375</v>
      </c>
      <c r="F761" s="135">
        <f t="shared" si="878"/>
        <v>77.375</v>
      </c>
      <c r="I761" s="130">
        <f t="shared" si="913"/>
        <v>59.375</v>
      </c>
      <c r="O761" s="400">
        <f t="shared" ref="O761" si="935">O760+0.0625</f>
        <v>65.375</v>
      </c>
    </row>
    <row r="762" spans="4:15" x14ac:dyDescent="0.25">
      <c r="D762" s="214">
        <f t="shared" si="876"/>
        <v>56.0625</v>
      </c>
      <c r="E762" s="214">
        <f t="shared" si="877"/>
        <v>60.4375</v>
      </c>
      <c r="F762" s="135">
        <f t="shared" si="878"/>
        <v>77.4375</v>
      </c>
      <c r="I762" s="130">
        <f t="shared" si="913"/>
        <v>59.4375</v>
      </c>
      <c r="O762" s="400">
        <f t="shared" ref="O762" si="936">O761+0.0625</f>
        <v>65.4375</v>
      </c>
    </row>
    <row r="763" spans="4:15" x14ac:dyDescent="0.25">
      <c r="D763" s="214">
        <f t="shared" si="876"/>
        <v>56.125</v>
      </c>
      <c r="E763" s="214">
        <f t="shared" si="877"/>
        <v>60.5</v>
      </c>
      <c r="F763" s="135">
        <f t="shared" si="878"/>
        <v>77.5</v>
      </c>
      <c r="I763" s="130">
        <f t="shared" si="913"/>
        <v>59.5</v>
      </c>
      <c r="O763" s="400">
        <f t="shared" ref="O763" si="937">O762+0.0625</f>
        <v>65.5</v>
      </c>
    </row>
    <row r="764" spans="4:15" x14ac:dyDescent="0.25">
      <c r="D764" s="214">
        <f t="shared" si="876"/>
        <v>56.1875</v>
      </c>
      <c r="E764" s="214">
        <f t="shared" si="877"/>
        <v>60.5625</v>
      </c>
      <c r="F764" s="135">
        <f t="shared" si="878"/>
        <v>77.5625</v>
      </c>
      <c r="I764" s="130">
        <f t="shared" si="913"/>
        <v>59.5625</v>
      </c>
      <c r="O764" s="400">
        <f t="shared" ref="O764" si="938">O763+0.0625</f>
        <v>65.5625</v>
      </c>
    </row>
    <row r="765" spans="4:15" x14ac:dyDescent="0.25">
      <c r="D765" s="214">
        <f t="shared" si="876"/>
        <v>56.25</v>
      </c>
      <c r="E765" s="214">
        <f t="shared" si="877"/>
        <v>60.625</v>
      </c>
      <c r="F765" s="135">
        <f t="shared" si="878"/>
        <v>77.625</v>
      </c>
      <c r="I765" s="130">
        <f t="shared" si="913"/>
        <v>59.625</v>
      </c>
      <c r="O765" s="400">
        <f t="shared" ref="O765" si="939">O764+0.0625</f>
        <v>65.625</v>
      </c>
    </row>
    <row r="766" spans="4:15" x14ac:dyDescent="0.25">
      <c r="D766" s="214">
        <f t="shared" si="876"/>
        <v>56.3125</v>
      </c>
      <c r="E766" s="214">
        <f t="shared" si="877"/>
        <v>60.6875</v>
      </c>
      <c r="F766" s="135">
        <f t="shared" si="878"/>
        <v>77.6875</v>
      </c>
      <c r="I766" s="130">
        <f t="shared" si="913"/>
        <v>59.6875</v>
      </c>
      <c r="O766" s="400">
        <f t="shared" ref="O766" si="940">O765+0.0625</f>
        <v>65.6875</v>
      </c>
    </row>
    <row r="767" spans="4:15" x14ac:dyDescent="0.25">
      <c r="D767" s="214">
        <f t="shared" si="876"/>
        <v>56.375</v>
      </c>
      <c r="E767" s="214">
        <f t="shared" si="877"/>
        <v>60.75</v>
      </c>
      <c r="F767" s="135">
        <f t="shared" si="878"/>
        <v>77.75</v>
      </c>
      <c r="I767" s="130">
        <f t="shared" si="913"/>
        <v>59.75</v>
      </c>
      <c r="O767" s="400">
        <f t="shared" ref="O767" si="941">O766+0.0625</f>
        <v>65.75</v>
      </c>
    </row>
    <row r="768" spans="4:15" x14ac:dyDescent="0.25">
      <c r="D768" s="214">
        <f t="shared" si="876"/>
        <v>56.4375</v>
      </c>
      <c r="E768" s="214">
        <f t="shared" si="877"/>
        <v>60.8125</v>
      </c>
      <c r="F768" s="135">
        <f t="shared" si="878"/>
        <v>77.8125</v>
      </c>
      <c r="I768" s="130">
        <f t="shared" si="913"/>
        <v>59.8125</v>
      </c>
      <c r="O768" s="400">
        <f t="shared" ref="O768" si="942">O767+0.0625</f>
        <v>65.8125</v>
      </c>
    </row>
    <row r="769" spans="4:15" x14ac:dyDescent="0.25">
      <c r="D769" s="214">
        <f t="shared" si="876"/>
        <v>56.5</v>
      </c>
      <c r="E769" s="214">
        <f t="shared" si="877"/>
        <v>60.875</v>
      </c>
      <c r="F769" s="135">
        <f t="shared" si="878"/>
        <v>77.875</v>
      </c>
      <c r="I769" s="130">
        <f t="shared" si="913"/>
        <v>59.875</v>
      </c>
      <c r="O769" s="400">
        <f t="shared" ref="O769" si="943">O768+0.0625</f>
        <v>65.875</v>
      </c>
    </row>
    <row r="770" spans="4:15" x14ac:dyDescent="0.25">
      <c r="D770" s="214">
        <f t="shared" si="876"/>
        <v>56.5625</v>
      </c>
      <c r="E770" s="214">
        <f t="shared" si="877"/>
        <v>60.9375</v>
      </c>
      <c r="F770" s="135">
        <f t="shared" si="878"/>
        <v>77.9375</v>
      </c>
      <c r="I770" s="130">
        <f t="shared" si="913"/>
        <v>59.9375</v>
      </c>
      <c r="O770" s="400">
        <f t="shared" ref="O770" si="944">O769+0.0625</f>
        <v>65.9375</v>
      </c>
    </row>
    <row r="771" spans="4:15" x14ac:dyDescent="0.25">
      <c r="D771" s="214">
        <f t="shared" si="876"/>
        <v>56.625</v>
      </c>
      <c r="E771" s="214">
        <f t="shared" si="877"/>
        <v>61</v>
      </c>
      <c r="F771" s="135">
        <f t="shared" si="878"/>
        <v>78</v>
      </c>
      <c r="I771" s="130">
        <f t="shared" si="913"/>
        <v>60</v>
      </c>
      <c r="O771" s="400">
        <f t="shared" ref="O771" si="945">O770+0.0625</f>
        <v>66</v>
      </c>
    </row>
    <row r="772" spans="4:15" x14ac:dyDescent="0.25">
      <c r="D772" s="214">
        <f t="shared" ref="D772:D803" si="946">D771+0.0625</f>
        <v>56.6875</v>
      </c>
      <c r="E772" s="214">
        <f t="shared" ref="E772:E803" si="947">E771+0.0625</f>
        <v>61.0625</v>
      </c>
      <c r="F772" s="135">
        <f t="shared" ref="F772:F803" si="948">F771+0.0625</f>
        <v>78.0625</v>
      </c>
      <c r="I772" s="130">
        <f t="shared" ref="I772:I803" si="949">I771+0.0625</f>
        <v>60.0625</v>
      </c>
      <c r="O772" s="400">
        <f t="shared" ref="O772" si="950">O771+0.0625</f>
        <v>66.0625</v>
      </c>
    </row>
    <row r="773" spans="4:15" x14ac:dyDescent="0.25">
      <c r="D773" s="214">
        <f t="shared" si="946"/>
        <v>56.75</v>
      </c>
      <c r="E773" s="214">
        <f t="shared" si="947"/>
        <v>61.125</v>
      </c>
      <c r="F773" s="135">
        <f t="shared" si="948"/>
        <v>78.125</v>
      </c>
      <c r="I773" s="130">
        <f t="shared" si="949"/>
        <v>60.125</v>
      </c>
      <c r="O773" s="400">
        <f t="shared" ref="O773" si="951">O772+0.0625</f>
        <v>66.125</v>
      </c>
    </row>
    <row r="774" spans="4:15" x14ac:dyDescent="0.25">
      <c r="D774" s="214">
        <f t="shared" si="946"/>
        <v>56.8125</v>
      </c>
      <c r="E774" s="214">
        <f t="shared" si="947"/>
        <v>61.1875</v>
      </c>
      <c r="F774" s="135">
        <f t="shared" si="948"/>
        <v>78.1875</v>
      </c>
      <c r="I774" s="130">
        <f t="shared" si="949"/>
        <v>60.1875</v>
      </c>
      <c r="O774" s="400">
        <f t="shared" ref="O774" si="952">O773+0.0625</f>
        <v>66.1875</v>
      </c>
    </row>
    <row r="775" spans="4:15" x14ac:dyDescent="0.25">
      <c r="D775" s="214">
        <f t="shared" si="946"/>
        <v>56.875</v>
      </c>
      <c r="E775" s="214">
        <f t="shared" si="947"/>
        <v>61.25</v>
      </c>
      <c r="F775" s="135">
        <f t="shared" si="948"/>
        <v>78.25</v>
      </c>
      <c r="I775" s="130">
        <f t="shared" si="949"/>
        <v>60.25</v>
      </c>
      <c r="O775" s="400">
        <f t="shared" ref="O775" si="953">O774+0.0625</f>
        <v>66.25</v>
      </c>
    </row>
    <row r="776" spans="4:15" x14ac:dyDescent="0.25">
      <c r="D776" s="214">
        <f t="shared" si="946"/>
        <v>56.9375</v>
      </c>
      <c r="E776" s="214">
        <f t="shared" si="947"/>
        <v>61.3125</v>
      </c>
      <c r="F776" s="135">
        <f t="shared" si="948"/>
        <v>78.3125</v>
      </c>
      <c r="I776" s="130">
        <f t="shared" si="949"/>
        <v>60.3125</v>
      </c>
      <c r="O776" s="400">
        <f t="shared" ref="O776" si="954">O775+0.0625</f>
        <v>66.3125</v>
      </c>
    </row>
    <row r="777" spans="4:15" x14ac:dyDescent="0.25">
      <c r="D777" s="214">
        <f t="shared" si="946"/>
        <v>57</v>
      </c>
      <c r="E777" s="214">
        <f t="shared" si="947"/>
        <v>61.375</v>
      </c>
      <c r="F777" s="135">
        <f t="shared" si="948"/>
        <v>78.375</v>
      </c>
      <c r="I777" s="130">
        <f t="shared" si="949"/>
        <v>60.375</v>
      </c>
      <c r="O777" s="400">
        <f t="shared" ref="O777" si="955">O776+0.0625</f>
        <v>66.375</v>
      </c>
    </row>
    <row r="778" spans="4:15" x14ac:dyDescent="0.25">
      <c r="D778" s="214">
        <f t="shared" si="946"/>
        <v>57.0625</v>
      </c>
      <c r="E778" s="214">
        <f t="shared" si="947"/>
        <v>61.4375</v>
      </c>
      <c r="F778" s="135">
        <f t="shared" si="948"/>
        <v>78.4375</v>
      </c>
      <c r="I778" s="130">
        <f t="shared" si="949"/>
        <v>60.4375</v>
      </c>
      <c r="O778" s="400">
        <f t="shared" ref="O778" si="956">O777+0.0625</f>
        <v>66.4375</v>
      </c>
    </row>
    <row r="779" spans="4:15" x14ac:dyDescent="0.25">
      <c r="D779" s="214">
        <f t="shared" si="946"/>
        <v>57.125</v>
      </c>
      <c r="E779" s="214">
        <f t="shared" si="947"/>
        <v>61.5</v>
      </c>
      <c r="F779" s="135">
        <f t="shared" si="948"/>
        <v>78.5</v>
      </c>
      <c r="I779" s="130">
        <f t="shared" si="949"/>
        <v>60.5</v>
      </c>
      <c r="O779" s="400">
        <f t="shared" ref="O779" si="957">O778+0.0625</f>
        <v>66.5</v>
      </c>
    </row>
    <row r="780" spans="4:15" x14ac:dyDescent="0.25">
      <c r="D780" s="214">
        <f t="shared" si="946"/>
        <v>57.1875</v>
      </c>
      <c r="E780" s="214">
        <f t="shared" si="947"/>
        <v>61.5625</v>
      </c>
      <c r="F780" s="135">
        <f t="shared" si="948"/>
        <v>78.5625</v>
      </c>
      <c r="I780" s="130">
        <f t="shared" si="949"/>
        <v>60.5625</v>
      </c>
      <c r="O780" s="400">
        <f t="shared" ref="O780" si="958">O779+0.0625</f>
        <v>66.5625</v>
      </c>
    </row>
    <row r="781" spans="4:15" x14ac:dyDescent="0.25">
      <c r="D781" s="214">
        <f t="shared" si="946"/>
        <v>57.25</v>
      </c>
      <c r="E781" s="214">
        <f t="shared" si="947"/>
        <v>61.625</v>
      </c>
      <c r="F781" s="135">
        <f t="shared" si="948"/>
        <v>78.625</v>
      </c>
      <c r="I781" s="130">
        <f t="shared" si="949"/>
        <v>60.625</v>
      </c>
      <c r="O781" s="400">
        <f t="shared" ref="O781" si="959">O780+0.0625</f>
        <v>66.625</v>
      </c>
    </row>
    <row r="782" spans="4:15" x14ac:dyDescent="0.25">
      <c r="D782" s="214">
        <f t="shared" si="946"/>
        <v>57.3125</v>
      </c>
      <c r="E782" s="214">
        <f t="shared" si="947"/>
        <v>61.6875</v>
      </c>
      <c r="F782" s="135">
        <f t="shared" si="948"/>
        <v>78.6875</v>
      </c>
      <c r="I782" s="130">
        <f t="shared" si="949"/>
        <v>60.6875</v>
      </c>
      <c r="O782" s="400">
        <f t="shared" ref="O782" si="960">O781+0.0625</f>
        <v>66.6875</v>
      </c>
    </row>
    <row r="783" spans="4:15" x14ac:dyDescent="0.25">
      <c r="D783" s="214">
        <f t="shared" si="946"/>
        <v>57.375</v>
      </c>
      <c r="E783" s="214">
        <f t="shared" si="947"/>
        <v>61.75</v>
      </c>
      <c r="F783" s="135">
        <f t="shared" si="948"/>
        <v>78.75</v>
      </c>
      <c r="I783" s="130">
        <f t="shared" si="949"/>
        <v>60.75</v>
      </c>
      <c r="O783" s="400">
        <f t="shared" ref="O783" si="961">O782+0.0625</f>
        <v>66.75</v>
      </c>
    </row>
    <row r="784" spans="4:15" x14ac:dyDescent="0.25">
      <c r="D784" s="214">
        <f t="shared" si="946"/>
        <v>57.4375</v>
      </c>
      <c r="E784" s="214">
        <f t="shared" si="947"/>
        <v>61.8125</v>
      </c>
      <c r="F784" s="135">
        <f t="shared" si="948"/>
        <v>78.8125</v>
      </c>
      <c r="I784" s="130">
        <f t="shared" si="949"/>
        <v>60.8125</v>
      </c>
      <c r="O784" s="400">
        <f t="shared" ref="O784" si="962">O783+0.0625</f>
        <v>66.8125</v>
      </c>
    </row>
    <row r="785" spans="4:15" x14ac:dyDescent="0.25">
      <c r="D785" s="214">
        <f t="shared" si="946"/>
        <v>57.5</v>
      </c>
      <c r="E785" s="214">
        <f t="shared" si="947"/>
        <v>61.875</v>
      </c>
      <c r="F785" s="135">
        <f t="shared" si="948"/>
        <v>78.875</v>
      </c>
      <c r="I785" s="130">
        <f t="shared" si="949"/>
        <v>60.875</v>
      </c>
      <c r="O785" s="400">
        <f t="shared" ref="O785" si="963">O784+0.0625</f>
        <v>66.875</v>
      </c>
    </row>
    <row r="786" spans="4:15" x14ac:dyDescent="0.25">
      <c r="D786" s="214">
        <f t="shared" si="946"/>
        <v>57.5625</v>
      </c>
      <c r="E786" s="214">
        <f t="shared" si="947"/>
        <v>61.9375</v>
      </c>
      <c r="F786" s="135">
        <f t="shared" si="948"/>
        <v>78.9375</v>
      </c>
      <c r="I786" s="130">
        <f t="shared" si="949"/>
        <v>60.9375</v>
      </c>
      <c r="O786" s="400">
        <f t="shared" ref="O786" si="964">O785+0.0625</f>
        <v>66.9375</v>
      </c>
    </row>
    <row r="787" spans="4:15" x14ac:dyDescent="0.25">
      <c r="D787" s="214">
        <f t="shared" si="946"/>
        <v>57.625</v>
      </c>
      <c r="E787" s="214">
        <f t="shared" si="947"/>
        <v>62</v>
      </c>
      <c r="F787" s="135">
        <f t="shared" si="948"/>
        <v>79</v>
      </c>
      <c r="I787" s="130">
        <f t="shared" si="949"/>
        <v>61</v>
      </c>
      <c r="O787" s="400">
        <f t="shared" ref="O787" si="965">O786+0.0625</f>
        <v>67</v>
      </c>
    </row>
    <row r="788" spans="4:15" x14ac:dyDescent="0.25">
      <c r="D788" s="214">
        <f t="shared" si="946"/>
        <v>57.6875</v>
      </c>
      <c r="E788" s="214">
        <f t="shared" si="947"/>
        <v>62.0625</v>
      </c>
      <c r="F788" s="135">
        <f t="shared" si="948"/>
        <v>79.0625</v>
      </c>
      <c r="I788" s="130">
        <f t="shared" si="949"/>
        <v>61.0625</v>
      </c>
      <c r="O788" s="400">
        <f t="shared" ref="O788" si="966">O787+0.0625</f>
        <v>67.0625</v>
      </c>
    </row>
    <row r="789" spans="4:15" x14ac:dyDescent="0.25">
      <c r="D789" s="214">
        <f t="shared" si="946"/>
        <v>57.75</v>
      </c>
      <c r="E789" s="214">
        <f t="shared" si="947"/>
        <v>62.125</v>
      </c>
      <c r="F789" s="135">
        <f t="shared" si="948"/>
        <v>79.125</v>
      </c>
      <c r="I789" s="130">
        <f t="shared" si="949"/>
        <v>61.125</v>
      </c>
      <c r="O789" s="400">
        <f t="shared" ref="O789" si="967">O788+0.0625</f>
        <v>67.125</v>
      </c>
    </row>
    <row r="790" spans="4:15" x14ac:dyDescent="0.25">
      <c r="D790" s="214">
        <f t="shared" si="946"/>
        <v>57.8125</v>
      </c>
      <c r="E790" s="214">
        <f t="shared" si="947"/>
        <v>62.1875</v>
      </c>
      <c r="F790" s="135">
        <f t="shared" si="948"/>
        <v>79.1875</v>
      </c>
      <c r="I790" s="130">
        <f t="shared" si="949"/>
        <v>61.1875</v>
      </c>
      <c r="O790" s="400">
        <f t="shared" ref="O790" si="968">O789+0.0625</f>
        <v>67.1875</v>
      </c>
    </row>
    <row r="791" spans="4:15" x14ac:dyDescent="0.25">
      <c r="D791" s="214">
        <f t="shared" si="946"/>
        <v>57.875</v>
      </c>
      <c r="E791" s="214">
        <f t="shared" si="947"/>
        <v>62.25</v>
      </c>
      <c r="F791" s="135">
        <f t="shared" si="948"/>
        <v>79.25</v>
      </c>
      <c r="I791" s="130">
        <f t="shared" si="949"/>
        <v>61.25</v>
      </c>
      <c r="O791" s="400">
        <f t="shared" ref="O791" si="969">O790+0.0625</f>
        <v>67.25</v>
      </c>
    </row>
    <row r="792" spans="4:15" x14ac:dyDescent="0.25">
      <c r="D792" s="214">
        <f t="shared" si="946"/>
        <v>57.9375</v>
      </c>
      <c r="E792" s="214">
        <f t="shared" si="947"/>
        <v>62.3125</v>
      </c>
      <c r="F792" s="135">
        <f t="shared" si="948"/>
        <v>79.3125</v>
      </c>
      <c r="I792" s="130">
        <f t="shared" si="949"/>
        <v>61.3125</v>
      </c>
      <c r="O792" s="400">
        <f t="shared" ref="O792" si="970">O791+0.0625</f>
        <v>67.3125</v>
      </c>
    </row>
    <row r="793" spans="4:15" x14ac:dyDescent="0.25">
      <c r="D793" s="214">
        <f t="shared" si="946"/>
        <v>58</v>
      </c>
      <c r="E793" s="214">
        <f t="shared" si="947"/>
        <v>62.375</v>
      </c>
      <c r="F793" s="135">
        <f t="shared" si="948"/>
        <v>79.375</v>
      </c>
      <c r="I793" s="130">
        <f t="shared" si="949"/>
        <v>61.375</v>
      </c>
      <c r="O793" s="400">
        <f t="shared" ref="O793" si="971">O792+0.0625</f>
        <v>67.375</v>
      </c>
    </row>
    <row r="794" spans="4:15" x14ac:dyDescent="0.25">
      <c r="D794" s="214">
        <f t="shared" si="946"/>
        <v>58.0625</v>
      </c>
      <c r="E794" s="214">
        <f t="shared" si="947"/>
        <v>62.4375</v>
      </c>
      <c r="F794" s="135">
        <f t="shared" si="948"/>
        <v>79.4375</v>
      </c>
      <c r="I794" s="130">
        <f t="shared" si="949"/>
        <v>61.4375</v>
      </c>
      <c r="O794" s="400">
        <f t="shared" ref="O794" si="972">O793+0.0625</f>
        <v>67.4375</v>
      </c>
    </row>
    <row r="795" spans="4:15" x14ac:dyDescent="0.25">
      <c r="D795" s="214">
        <f t="shared" si="946"/>
        <v>58.125</v>
      </c>
      <c r="E795" s="214">
        <f t="shared" si="947"/>
        <v>62.5</v>
      </c>
      <c r="F795" s="135">
        <f t="shared" si="948"/>
        <v>79.5</v>
      </c>
      <c r="I795" s="130">
        <f t="shared" si="949"/>
        <v>61.5</v>
      </c>
      <c r="O795" s="400">
        <f t="shared" ref="O795" si="973">O794+0.0625</f>
        <v>67.5</v>
      </c>
    </row>
    <row r="796" spans="4:15" x14ac:dyDescent="0.25">
      <c r="D796" s="214">
        <f t="shared" si="946"/>
        <v>58.1875</v>
      </c>
      <c r="E796" s="214">
        <f t="shared" si="947"/>
        <v>62.5625</v>
      </c>
      <c r="F796" s="135">
        <f t="shared" si="948"/>
        <v>79.5625</v>
      </c>
      <c r="I796" s="130">
        <f t="shared" si="949"/>
        <v>61.5625</v>
      </c>
      <c r="O796" s="400">
        <f t="shared" ref="O796" si="974">O795+0.0625</f>
        <v>67.5625</v>
      </c>
    </row>
    <row r="797" spans="4:15" x14ac:dyDescent="0.25">
      <c r="D797" s="214">
        <f t="shared" si="946"/>
        <v>58.25</v>
      </c>
      <c r="E797" s="214">
        <f t="shared" si="947"/>
        <v>62.625</v>
      </c>
      <c r="F797" s="135">
        <f t="shared" si="948"/>
        <v>79.625</v>
      </c>
      <c r="I797" s="130">
        <f t="shared" si="949"/>
        <v>61.625</v>
      </c>
      <c r="O797" s="400">
        <f t="shared" ref="O797" si="975">O796+0.0625</f>
        <v>67.625</v>
      </c>
    </row>
    <row r="798" spans="4:15" x14ac:dyDescent="0.25">
      <c r="D798" s="214">
        <f t="shared" si="946"/>
        <v>58.3125</v>
      </c>
      <c r="E798" s="214">
        <f t="shared" si="947"/>
        <v>62.6875</v>
      </c>
      <c r="F798" s="135">
        <f t="shared" si="948"/>
        <v>79.6875</v>
      </c>
      <c r="I798" s="130">
        <f t="shared" si="949"/>
        <v>61.6875</v>
      </c>
      <c r="O798" s="400">
        <f t="shared" ref="O798" si="976">O797+0.0625</f>
        <v>67.6875</v>
      </c>
    </row>
    <row r="799" spans="4:15" x14ac:dyDescent="0.25">
      <c r="D799" s="214">
        <f t="shared" si="946"/>
        <v>58.375</v>
      </c>
      <c r="E799" s="214">
        <f t="shared" si="947"/>
        <v>62.75</v>
      </c>
      <c r="F799" s="135">
        <f t="shared" si="948"/>
        <v>79.75</v>
      </c>
      <c r="I799" s="130">
        <f t="shared" si="949"/>
        <v>61.75</v>
      </c>
      <c r="O799" s="400">
        <f t="shared" ref="O799" si="977">O798+0.0625</f>
        <v>67.75</v>
      </c>
    </row>
    <row r="800" spans="4:15" x14ac:dyDescent="0.25">
      <c r="D800" s="214">
        <f t="shared" si="946"/>
        <v>58.4375</v>
      </c>
      <c r="E800" s="214">
        <f t="shared" si="947"/>
        <v>62.8125</v>
      </c>
      <c r="F800" s="135">
        <f t="shared" si="948"/>
        <v>79.8125</v>
      </c>
      <c r="I800" s="130">
        <f t="shared" si="949"/>
        <v>61.8125</v>
      </c>
      <c r="O800" s="400">
        <f t="shared" ref="O800" si="978">O799+0.0625</f>
        <v>67.8125</v>
      </c>
    </row>
    <row r="801" spans="4:15" x14ac:dyDescent="0.25">
      <c r="D801" s="214">
        <f t="shared" si="946"/>
        <v>58.5</v>
      </c>
      <c r="E801" s="214">
        <f t="shared" si="947"/>
        <v>62.875</v>
      </c>
      <c r="F801" s="135">
        <f t="shared" si="948"/>
        <v>79.875</v>
      </c>
      <c r="I801" s="130">
        <f t="shared" si="949"/>
        <v>61.875</v>
      </c>
      <c r="O801" s="400">
        <f t="shared" ref="O801" si="979">O800+0.0625</f>
        <v>67.875</v>
      </c>
    </row>
    <row r="802" spans="4:15" x14ac:dyDescent="0.25">
      <c r="D802" s="214">
        <f t="shared" si="946"/>
        <v>58.5625</v>
      </c>
      <c r="E802" s="214">
        <f t="shared" si="947"/>
        <v>62.9375</v>
      </c>
      <c r="F802" s="135">
        <f t="shared" si="948"/>
        <v>79.9375</v>
      </c>
      <c r="I802" s="130">
        <f t="shared" si="949"/>
        <v>61.9375</v>
      </c>
      <c r="O802" s="400">
        <f t="shared" ref="O802" si="980">O801+0.0625</f>
        <v>67.9375</v>
      </c>
    </row>
    <row r="803" spans="4:15" x14ac:dyDescent="0.25">
      <c r="D803" s="214">
        <f t="shared" si="946"/>
        <v>58.625</v>
      </c>
      <c r="E803" s="214">
        <f t="shared" si="947"/>
        <v>63</v>
      </c>
      <c r="F803" s="135">
        <f t="shared" si="948"/>
        <v>80</v>
      </c>
      <c r="I803" s="130">
        <f t="shared" si="949"/>
        <v>62</v>
      </c>
      <c r="O803" s="400">
        <f t="shared" ref="O803" si="981">O802+0.0625</f>
        <v>68</v>
      </c>
    </row>
    <row r="804" spans="4:15" x14ac:dyDescent="0.25">
      <c r="D804" s="214">
        <f t="shared" ref="D804:D867" si="982">D803+0.0625</f>
        <v>58.6875</v>
      </c>
      <c r="E804" s="214">
        <f t="shared" ref="E804:E867" si="983">E803+0.0625</f>
        <v>63.0625</v>
      </c>
      <c r="I804" s="130">
        <f t="shared" ref="I804:I835" si="984">I803+0.0625</f>
        <v>62.0625</v>
      </c>
      <c r="O804" s="400">
        <f t="shared" ref="O804" si="985">O803+0.0625</f>
        <v>68.0625</v>
      </c>
    </row>
    <row r="805" spans="4:15" x14ac:dyDescent="0.25">
      <c r="D805" s="214">
        <f t="shared" si="982"/>
        <v>58.75</v>
      </c>
      <c r="E805" s="214">
        <f t="shared" si="983"/>
        <v>63.125</v>
      </c>
      <c r="I805" s="130">
        <f t="shared" si="984"/>
        <v>62.125</v>
      </c>
      <c r="O805" s="400">
        <f t="shared" ref="O805" si="986">O804+0.0625</f>
        <v>68.125</v>
      </c>
    </row>
    <row r="806" spans="4:15" x14ac:dyDescent="0.25">
      <c r="D806" s="214">
        <f t="shared" si="982"/>
        <v>58.8125</v>
      </c>
      <c r="E806" s="214">
        <f t="shared" si="983"/>
        <v>63.1875</v>
      </c>
      <c r="I806" s="130">
        <f t="shared" si="984"/>
        <v>62.1875</v>
      </c>
      <c r="O806" s="400">
        <f t="shared" ref="O806" si="987">O805+0.0625</f>
        <v>68.1875</v>
      </c>
    </row>
    <row r="807" spans="4:15" x14ac:dyDescent="0.25">
      <c r="D807" s="214">
        <f t="shared" si="982"/>
        <v>58.875</v>
      </c>
      <c r="E807" s="214">
        <f t="shared" si="983"/>
        <v>63.25</v>
      </c>
      <c r="I807" s="130">
        <f t="shared" si="984"/>
        <v>62.25</v>
      </c>
      <c r="O807" s="400">
        <f t="shared" ref="O807" si="988">O806+0.0625</f>
        <v>68.25</v>
      </c>
    </row>
    <row r="808" spans="4:15" x14ac:dyDescent="0.25">
      <c r="D808" s="214">
        <f t="shared" si="982"/>
        <v>58.9375</v>
      </c>
      <c r="E808" s="214">
        <f t="shared" si="983"/>
        <v>63.3125</v>
      </c>
      <c r="I808" s="130">
        <f t="shared" si="984"/>
        <v>62.3125</v>
      </c>
      <c r="O808" s="400">
        <f t="shared" ref="O808" si="989">O807+0.0625</f>
        <v>68.3125</v>
      </c>
    </row>
    <row r="809" spans="4:15" x14ac:dyDescent="0.25">
      <c r="D809" s="214">
        <f t="shared" si="982"/>
        <v>59</v>
      </c>
      <c r="E809" s="214">
        <f t="shared" si="983"/>
        <v>63.375</v>
      </c>
      <c r="I809" s="130">
        <f t="shared" si="984"/>
        <v>62.375</v>
      </c>
      <c r="O809" s="400">
        <f t="shared" ref="O809" si="990">O808+0.0625</f>
        <v>68.375</v>
      </c>
    </row>
    <row r="810" spans="4:15" x14ac:dyDescent="0.25">
      <c r="D810" s="214">
        <f t="shared" si="982"/>
        <v>59.0625</v>
      </c>
      <c r="E810" s="214">
        <f t="shared" si="983"/>
        <v>63.4375</v>
      </c>
      <c r="I810" s="130">
        <f t="shared" si="984"/>
        <v>62.4375</v>
      </c>
      <c r="O810" s="400">
        <f t="shared" ref="O810" si="991">O809+0.0625</f>
        <v>68.4375</v>
      </c>
    </row>
    <row r="811" spans="4:15" x14ac:dyDescent="0.25">
      <c r="D811" s="214">
        <f t="shared" si="982"/>
        <v>59.125</v>
      </c>
      <c r="E811" s="214">
        <f t="shared" si="983"/>
        <v>63.5</v>
      </c>
      <c r="I811" s="130">
        <f t="shared" si="984"/>
        <v>62.5</v>
      </c>
      <c r="O811" s="400">
        <f t="shared" ref="O811" si="992">O810+0.0625</f>
        <v>68.5</v>
      </c>
    </row>
    <row r="812" spans="4:15" x14ac:dyDescent="0.25">
      <c r="D812" s="214">
        <f t="shared" si="982"/>
        <v>59.1875</v>
      </c>
      <c r="E812" s="214">
        <f t="shared" si="983"/>
        <v>63.5625</v>
      </c>
      <c r="I812" s="130">
        <f t="shared" si="984"/>
        <v>62.5625</v>
      </c>
      <c r="O812" s="400">
        <f t="shared" ref="O812" si="993">O811+0.0625</f>
        <v>68.5625</v>
      </c>
    </row>
    <row r="813" spans="4:15" x14ac:dyDescent="0.25">
      <c r="D813" s="214">
        <f t="shared" si="982"/>
        <v>59.25</v>
      </c>
      <c r="E813" s="214">
        <f t="shared" si="983"/>
        <v>63.625</v>
      </c>
      <c r="I813" s="130">
        <f t="shared" si="984"/>
        <v>62.625</v>
      </c>
      <c r="O813" s="400">
        <f t="shared" ref="O813" si="994">O812+0.0625</f>
        <v>68.625</v>
      </c>
    </row>
    <row r="814" spans="4:15" x14ac:dyDescent="0.25">
      <c r="D814" s="214">
        <f t="shared" si="982"/>
        <v>59.3125</v>
      </c>
      <c r="E814" s="214">
        <f t="shared" si="983"/>
        <v>63.6875</v>
      </c>
      <c r="I814" s="130">
        <f t="shared" si="984"/>
        <v>62.6875</v>
      </c>
      <c r="O814" s="400">
        <f t="shared" ref="O814" si="995">O813+0.0625</f>
        <v>68.6875</v>
      </c>
    </row>
    <row r="815" spans="4:15" x14ac:dyDescent="0.25">
      <c r="D815" s="214">
        <f t="shared" si="982"/>
        <v>59.375</v>
      </c>
      <c r="E815" s="214">
        <f t="shared" si="983"/>
        <v>63.75</v>
      </c>
      <c r="I815" s="130">
        <f t="shared" si="984"/>
        <v>62.75</v>
      </c>
      <c r="O815" s="400">
        <f t="shared" ref="O815" si="996">O814+0.0625</f>
        <v>68.75</v>
      </c>
    </row>
    <row r="816" spans="4:15" x14ac:dyDescent="0.25">
      <c r="D816" s="214">
        <f t="shared" si="982"/>
        <v>59.4375</v>
      </c>
      <c r="E816" s="214">
        <f t="shared" si="983"/>
        <v>63.8125</v>
      </c>
      <c r="I816" s="130">
        <f t="shared" si="984"/>
        <v>62.8125</v>
      </c>
      <c r="O816" s="400">
        <f t="shared" ref="O816" si="997">O815+0.0625</f>
        <v>68.8125</v>
      </c>
    </row>
    <row r="817" spans="4:15" x14ac:dyDescent="0.25">
      <c r="D817" s="214">
        <f t="shared" si="982"/>
        <v>59.5</v>
      </c>
      <c r="E817" s="214">
        <f t="shared" si="983"/>
        <v>63.875</v>
      </c>
      <c r="I817" s="130">
        <f t="shared" si="984"/>
        <v>62.875</v>
      </c>
      <c r="O817" s="400">
        <f t="shared" ref="O817" si="998">O816+0.0625</f>
        <v>68.875</v>
      </c>
    </row>
    <row r="818" spans="4:15" x14ac:dyDescent="0.25">
      <c r="D818" s="214">
        <f t="shared" si="982"/>
        <v>59.5625</v>
      </c>
      <c r="E818" s="214">
        <f t="shared" si="983"/>
        <v>63.9375</v>
      </c>
      <c r="I818" s="130">
        <f t="shared" si="984"/>
        <v>62.9375</v>
      </c>
      <c r="O818" s="400">
        <f t="shared" ref="O818" si="999">O817+0.0625</f>
        <v>68.9375</v>
      </c>
    </row>
    <row r="819" spans="4:15" x14ac:dyDescent="0.25">
      <c r="D819" s="214">
        <f t="shared" si="982"/>
        <v>59.625</v>
      </c>
      <c r="E819" s="214">
        <f t="shared" si="983"/>
        <v>64</v>
      </c>
      <c r="I819" s="130">
        <f t="shared" si="984"/>
        <v>63</v>
      </c>
      <c r="O819" s="400">
        <f t="shared" ref="O819" si="1000">O818+0.0625</f>
        <v>69</v>
      </c>
    </row>
    <row r="820" spans="4:15" x14ac:dyDescent="0.25">
      <c r="D820" s="214">
        <f t="shared" si="982"/>
        <v>59.6875</v>
      </c>
      <c r="E820" s="214">
        <f t="shared" si="983"/>
        <v>64.0625</v>
      </c>
      <c r="I820" s="130">
        <f t="shared" si="984"/>
        <v>63.0625</v>
      </c>
      <c r="O820" s="400">
        <f t="shared" ref="O820" si="1001">O819+0.0625</f>
        <v>69.0625</v>
      </c>
    </row>
    <row r="821" spans="4:15" x14ac:dyDescent="0.25">
      <c r="D821" s="214">
        <f t="shared" si="982"/>
        <v>59.75</v>
      </c>
      <c r="E821" s="214">
        <f t="shared" si="983"/>
        <v>64.125</v>
      </c>
      <c r="I821" s="130">
        <f t="shared" si="984"/>
        <v>63.125</v>
      </c>
      <c r="O821" s="400">
        <f t="shared" ref="O821" si="1002">O820+0.0625</f>
        <v>69.125</v>
      </c>
    </row>
    <row r="822" spans="4:15" x14ac:dyDescent="0.25">
      <c r="D822" s="214">
        <f t="shared" si="982"/>
        <v>59.8125</v>
      </c>
      <c r="E822" s="214">
        <f t="shared" si="983"/>
        <v>64.1875</v>
      </c>
      <c r="I822" s="130">
        <f t="shared" si="984"/>
        <v>63.1875</v>
      </c>
      <c r="O822" s="400">
        <f t="shared" ref="O822" si="1003">O821+0.0625</f>
        <v>69.1875</v>
      </c>
    </row>
    <row r="823" spans="4:15" x14ac:dyDescent="0.25">
      <c r="D823" s="214">
        <f t="shared" si="982"/>
        <v>59.875</v>
      </c>
      <c r="E823" s="214">
        <f t="shared" si="983"/>
        <v>64.25</v>
      </c>
      <c r="I823" s="130">
        <f t="shared" si="984"/>
        <v>63.25</v>
      </c>
      <c r="O823" s="400">
        <f t="shared" ref="O823" si="1004">O822+0.0625</f>
        <v>69.25</v>
      </c>
    </row>
    <row r="824" spans="4:15" x14ac:dyDescent="0.25">
      <c r="D824" s="214">
        <f t="shared" si="982"/>
        <v>59.9375</v>
      </c>
      <c r="E824" s="214">
        <f t="shared" si="983"/>
        <v>64.3125</v>
      </c>
      <c r="I824" s="130">
        <f t="shared" si="984"/>
        <v>63.3125</v>
      </c>
      <c r="O824" s="400">
        <f t="shared" ref="O824" si="1005">O823+0.0625</f>
        <v>69.3125</v>
      </c>
    </row>
    <row r="825" spans="4:15" x14ac:dyDescent="0.25">
      <c r="D825" s="214">
        <f t="shared" si="982"/>
        <v>60</v>
      </c>
      <c r="E825" s="214">
        <f t="shared" si="983"/>
        <v>64.375</v>
      </c>
      <c r="I825" s="130">
        <f t="shared" si="984"/>
        <v>63.375</v>
      </c>
      <c r="O825" s="400">
        <f t="shared" ref="O825" si="1006">O824+0.0625</f>
        <v>69.375</v>
      </c>
    </row>
    <row r="826" spans="4:15" x14ac:dyDescent="0.25">
      <c r="D826" s="214">
        <f t="shared" si="982"/>
        <v>60.0625</v>
      </c>
      <c r="E826" s="214">
        <f t="shared" si="983"/>
        <v>64.4375</v>
      </c>
      <c r="I826" s="130">
        <f t="shared" si="984"/>
        <v>63.4375</v>
      </c>
      <c r="O826" s="400">
        <f t="shared" ref="O826" si="1007">O825+0.0625</f>
        <v>69.4375</v>
      </c>
    </row>
    <row r="827" spans="4:15" x14ac:dyDescent="0.25">
      <c r="D827" s="214">
        <f t="shared" si="982"/>
        <v>60.125</v>
      </c>
      <c r="E827" s="214">
        <f t="shared" si="983"/>
        <v>64.5</v>
      </c>
      <c r="I827" s="130">
        <f t="shared" si="984"/>
        <v>63.5</v>
      </c>
      <c r="O827" s="400">
        <f t="shared" ref="O827" si="1008">O826+0.0625</f>
        <v>69.5</v>
      </c>
    </row>
    <row r="828" spans="4:15" x14ac:dyDescent="0.25">
      <c r="D828" s="214">
        <f t="shared" si="982"/>
        <v>60.1875</v>
      </c>
      <c r="E828" s="214">
        <f t="shared" si="983"/>
        <v>64.5625</v>
      </c>
      <c r="I828" s="130">
        <f t="shared" si="984"/>
        <v>63.5625</v>
      </c>
      <c r="O828" s="400">
        <f t="shared" ref="O828" si="1009">O827+0.0625</f>
        <v>69.5625</v>
      </c>
    </row>
    <row r="829" spans="4:15" x14ac:dyDescent="0.25">
      <c r="D829" s="214">
        <f t="shared" si="982"/>
        <v>60.25</v>
      </c>
      <c r="E829" s="214">
        <f t="shared" si="983"/>
        <v>64.625</v>
      </c>
      <c r="I829" s="130">
        <f t="shared" si="984"/>
        <v>63.625</v>
      </c>
      <c r="O829" s="400">
        <f t="shared" ref="O829" si="1010">O828+0.0625</f>
        <v>69.625</v>
      </c>
    </row>
    <row r="830" spans="4:15" x14ac:dyDescent="0.25">
      <c r="D830" s="214">
        <f t="shared" si="982"/>
        <v>60.3125</v>
      </c>
      <c r="E830" s="214">
        <f t="shared" si="983"/>
        <v>64.6875</v>
      </c>
      <c r="I830" s="130">
        <f t="shared" si="984"/>
        <v>63.6875</v>
      </c>
      <c r="O830" s="400">
        <f t="shared" ref="O830" si="1011">O829+0.0625</f>
        <v>69.6875</v>
      </c>
    </row>
    <row r="831" spans="4:15" x14ac:dyDescent="0.25">
      <c r="D831" s="214">
        <f t="shared" si="982"/>
        <v>60.375</v>
      </c>
      <c r="E831" s="214">
        <f t="shared" si="983"/>
        <v>64.75</v>
      </c>
      <c r="I831" s="130">
        <f t="shared" si="984"/>
        <v>63.75</v>
      </c>
      <c r="O831" s="400">
        <f t="shared" ref="O831" si="1012">O830+0.0625</f>
        <v>69.75</v>
      </c>
    </row>
    <row r="832" spans="4:15" x14ac:dyDescent="0.25">
      <c r="D832" s="214">
        <f t="shared" si="982"/>
        <v>60.4375</v>
      </c>
      <c r="E832" s="214">
        <f t="shared" si="983"/>
        <v>64.8125</v>
      </c>
      <c r="I832" s="130">
        <f t="shared" si="984"/>
        <v>63.8125</v>
      </c>
      <c r="O832" s="400">
        <f t="shared" ref="O832" si="1013">O831+0.0625</f>
        <v>69.8125</v>
      </c>
    </row>
    <row r="833" spans="4:15" x14ac:dyDescent="0.25">
      <c r="D833" s="214">
        <f t="shared" si="982"/>
        <v>60.5</v>
      </c>
      <c r="E833" s="214">
        <f t="shared" si="983"/>
        <v>64.875</v>
      </c>
      <c r="I833" s="130">
        <f t="shared" si="984"/>
        <v>63.875</v>
      </c>
      <c r="O833" s="400">
        <f t="shared" ref="O833" si="1014">O832+0.0625</f>
        <v>69.875</v>
      </c>
    </row>
    <row r="834" spans="4:15" x14ac:dyDescent="0.25">
      <c r="D834" s="214">
        <f t="shared" si="982"/>
        <v>60.5625</v>
      </c>
      <c r="E834" s="214">
        <f t="shared" si="983"/>
        <v>64.9375</v>
      </c>
      <c r="I834" s="130">
        <f t="shared" si="984"/>
        <v>63.9375</v>
      </c>
      <c r="O834" s="400">
        <f t="shared" ref="O834" si="1015">O833+0.0625</f>
        <v>69.9375</v>
      </c>
    </row>
    <row r="835" spans="4:15" x14ac:dyDescent="0.25">
      <c r="D835" s="214">
        <f t="shared" si="982"/>
        <v>60.625</v>
      </c>
      <c r="E835" s="214">
        <f t="shared" si="983"/>
        <v>65</v>
      </c>
      <c r="I835" s="130">
        <f t="shared" si="984"/>
        <v>64</v>
      </c>
      <c r="O835" s="400">
        <f t="shared" ref="O835" si="1016">O834+0.0625</f>
        <v>70</v>
      </c>
    </row>
    <row r="836" spans="4:15" x14ac:dyDescent="0.25">
      <c r="D836" s="214">
        <f t="shared" si="982"/>
        <v>60.6875</v>
      </c>
      <c r="E836" s="214">
        <f t="shared" si="983"/>
        <v>65.0625</v>
      </c>
      <c r="I836" s="130">
        <f t="shared" ref="I836:I867" si="1017">I835+0.0625</f>
        <v>64.0625</v>
      </c>
      <c r="O836" s="400">
        <f t="shared" ref="O836" si="1018">O835+0.0625</f>
        <v>70.0625</v>
      </c>
    </row>
    <row r="837" spans="4:15" x14ac:dyDescent="0.25">
      <c r="D837" s="214">
        <f t="shared" si="982"/>
        <v>60.75</v>
      </c>
      <c r="E837" s="214">
        <f t="shared" si="983"/>
        <v>65.125</v>
      </c>
      <c r="I837" s="130">
        <f t="shared" si="1017"/>
        <v>64.125</v>
      </c>
      <c r="O837" s="400">
        <f t="shared" ref="O837" si="1019">O836+0.0625</f>
        <v>70.125</v>
      </c>
    </row>
    <row r="838" spans="4:15" x14ac:dyDescent="0.25">
      <c r="D838" s="214">
        <f t="shared" si="982"/>
        <v>60.8125</v>
      </c>
      <c r="E838" s="214">
        <f t="shared" si="983"/>
        <v>65.1875</v>
      </c>
      <c r="I838" s="130">
        <f t="shared" si="1017"/>
        <v>64.1875</v>
      </c>
      <c r="O838" s="400">
        <f t="shared" ref="O838" si="1020">O837+0.0625</f>
        <v>70.1875</v>
      </c>
    </row>
    <row r="839" spans="4:15" x14ac:dyDescent="0.25">
      <c r="D839" s="214">
        <f t="shared" si="982"/>
        <v>60.875</v>
      </c>
      <c r="E839" s="214">
        <f t="shared" si="983"/>
        <v>65.25</v>
      </c>
      <c r="I839" s="130">
        <f t="shared" si="1017"/>
        <v>64.25</v>
      </c>
      <c r="O839" s="400">
        <f t="shared" ref="O839" si="1021">O838+0.0625</f>
        <v>70.25</v>
      </c>
    </row>
    <row r="840" spans="4:15" x14ac:dyDescent="0.25">
      <c r="D840" s="214">
        <f t="shared" si="982"/>
        <v>60.9375</v>
      </c>
      <c r="E840" s="214">
        <f t="shared" si="983"/>
        <v>65.3125</v>
      </c>
      <c r="I840" s="130">
        <f t="shared" si="1017"/>
        <v>64.3125</v>
      </c>
      <c r="O840" s="400">
        <f t="shared" ref="O840" si="1022">O839+0.0625</f>
        <v>70.3125</v>
      </c>
    </row>
    <row r="841" spans="4:15" x14ac:dyDescent="0.25">
      <c r="D841" s="214">
        <f t="shared" si="982"/>
        <v>61</v>
      </c>
      <c r="E841" s="214">
        <f t="shared" si="983"/>
        <v>65.375</v>
      </c>
      <c r="I841" s="130">
        <f t="shared" si="1017"/>
        <v>64.375</v>
      </c>
      <c r="O841" s="400">
        <f t="shared" ref="O841" si="1023">O840+0.0625</f>
        <v>70.375</v>
      </c>
    </row>
    <row r="842" spans="4:15" x14ac:dyDescent="0.25">
      <c r="D842" s="214">
        <f t="shared" si="982"/>
        <v>61.0625</v>
      </c>
      <c r="E842" s="214">
        <f t="shared" si="983"/>
        <v>65.4375</v>
      </c>
      <c r="I842" s="130">
        <f t="shared" si="1017"/>
        <v>64.4375</v>
      </c>
      <c r="O842" s="400">
        <f t="shared" ref="O842" si="1024">O841+0.0625</f>
        <v>70.4375</v>
      </c>
    </row>
    <row r="843" spans="4:15" x14ac:dyDescent="0.25">
      <c r="D843" s="214">
        <f t="shared" si="982"/>
        <v>61.125</v>
      </c>
      <c r="E843" s="214">
        <f t="shared" si="983"/>
        <v>65.5</v>
      </c>
      <c r="I843" s="130">
        <f t="shared" si="1017"/>
        <v>64.5</v>
      </c>
      <c r="O843" s="400">
        <f t="shared" ref="O843" si="1025">O842+0.0625</f>
        <v>70.5</v>
      </c>
    </row>
    <row r="844" spans="4:15" x14ac:dyDescent="0.25">
      <c r="D844" s="214">
        <f t="shared" si="982"/>
        <v>61.1875</v>
      </c>
      <c r="E844" s="214">
        <f t="shared" si="983"/>
        <v>65.5625</v>
      </c>
      <c r="I844" s="130">
        <f t="shared" si="1017"/>
        <v>64.5625</v>
      </c>
      <c r="O844" s="400">
        <f t="shared" ref="O844" si="1026">O843+0.0625</f>
        <v>70.5625</v>
      </c>
    </row>
    <row r="845" spans="4:15" x14ac:dyDescent="0.25">
      <c r="D845" s="214">
        <f t="shared" si="982"/>
        <v>61.25</v>
      </c>
      <c r="E845" s="214">
        <f t="shared" si="983"/>
        <v>65.625</v>
      </c>
      <c r="I845" s="130">
        <f t="shared" si="1017"/>
        <v>64.625</v>
      </c>
      <c r="O845" s="400">
        <f t="shared" ref="O845" si="1027">O844+0.0625</f>
        <v>70.625</v>
      </c>
    </row>
    <row r="846" spans="4:15" x14ac:dyDescent="0.25">
      <c r="D846" s="214">
        <f t="shared" si="982"/>
        <v>61.3125</v>
      </c>
      <c r="E846" s="214">
        <f t="shared" si="983"/>
        <v>65.6875</v>
      </c>
      <c r="I846" s="130">
        <f t="shared" si="1017"/>
        <v>64.6875</v>
      </c>
      <c r="O846" s="400">
        <f t="shared" ref="O846" si="1028">O845+0.0625</f>
        <v>70.6875</v>
      </c>
    </row>
    <row r="847" spans="4:15" x14ac:dyDescent="0.25">
      <c r="D847" s="214">
        <f t="shared" si="982"/>
        <v>61.375</v>
      </c>
      <c r="E847" s="214">
        <f t="shared" si="983"/>
        <v>65.75</v>
      </c>
      <c r="I847" s="130">
        <f t="shared" si="1017"/>
        <v>64.75</v>
      </c>
      <c r="O847" s="400">
        <f t="shared" ref="O847" si="1029">O846+0.0625</f>
        <v>70.75</v>
      </c>
    </row>
    <row r="848" spans="4:15" x14ac:dyDescent="0.25">
      <c r="D848" s="214">
        <f t="shared" si="982"/>
        <v>61.4375</v>
      </c>
      <c r="E848" s="214">
        <f t="shared" si="983"/>
        <v>65.8125</v>
      </c>
      <c r="I848" s="130">
        <f t="shared" si="1017"/>
        <v>64.8125</v>
      </c>
      <c r="O848" s="400">
        <f t="shared" ref="O848" si="1030">O847+0.0625</f>
        <v>70.8125</v>
      </c>
    </row>
    <row r="849" spans="4:15" x14ac:dyDescent="0.25">
      <c r="D849" s="214">
        <f t="shared" si="982"/>
        <v>61.5</v>
      </c>
      <c r="E849" s="214">
        <f t="shared" si="983"/>
        <v>65.875</v>
      </c>
      <c r="I849" s="130">
        <f t="shared" si="1017"/>
        <v>64.875</v>
      </c>
      <c r="O849" s="400">
        <f t="shared" ref="O849" si="1031">O848+0.0625</f>
        <v>70.875</v>
      </c>
    </row>
    <row r="850" spans="4:15" x14ac:dyDescent="0.25">
      <c r="D850" s="214">
        <f t="shared" si="982"/>
        <v>61.5625</v>
      </c>
      <c r="E850" s="214">
        <f t="shared" si="983"/>
        <v>65.9375</v>
      </c>
      <c r="I850" s="130">
        <f t="shared" si="1017"/>
        <v>64.9375</v>
      </c>
      <c r="O850" s="400">
        <f t="shared" ref="O850" si="1032">O849+0.0625</f>
        <v>70.9375</v>
      </c>
    </row>
    <row r="851" spans="4:15" x14ac:dyDescent="0.25">
      <c r="D851" s="214">
        <f t="shared" si="982"/>
        <v>61.625</v>
      </c>
      <c r="E851" s="214">
        <f t="shared" si="983"/>
        <v>66</v>
      </c>
      <c r="I851" s="130">
        <f t="shared" si="1017"/>
        <v>65</v>
      </c>
      <c r="O851" s="400">
        <f t="shared" ref="O851" si="1033">O850+0.0625</f>
        <v>71</v>
      </c>
    </row>
    <row r="852" spans="4:15" x14ac:dyDescent="0.25">
      <c r="D852" s="214">
        <f t="shared" si="982"/>
        <v>61.6875</v>
      </c>
      <c r="E852" s="214">
        <f t="shared" si="983"/>
        <v>66.0625</v>
      </c>
      <c r="I852" s="130">
        <f t="shared" si="1017"/>
        <v>65.0625</v>
      </c>
      <c r="O852" s="400">
        <f t="shared" ref="O852" si="1034">O851+0.0625</f>
        <v>71.0625</v>
      </c>
    </row>
    <row r="853" spans="4:15" x14ac:dyDescent="0.25">
      <c r="D853" s="214">
        <f t="shared" si="982"/>
        <v>61.75</v>
      </c>
      <c r="E853" s="214">
        <f t="shared" si="983"/>
        <v>66.125</v>
      </c>
      <c r="I853" s="130">
        <f t="shared" si="1017"/>
        <v>65.125</v>
      </c>
      <c r="O853" s="400">
        <f t="shared" ref="O853" si="1035">O852+0.0625</f>
        <v>71.125</v>
      </c>
    </row>
    <row r="854" spans="4:15" x14ac:dyDescent="0.25">
      <c r="D854" s="214">
        <f t="shared" si="982"/>
        <v>61.8125</v>
      </c>
      <c r="E854" s="214">
        <f t="shared" si="983"/>
        <v>66.1875</v>
      </c>
      <c r="I854" s="130">
        <f t="shared" si="1017"/>
        <v>65.1875</v>
      </c>
      <c r="O854" s="400">
        <f t="shared" ref="O854" si="1036">O853+0.0625</f>
        <v>71.1875</v>
      </c>
    </row>
    <row r="855" spans="4:15" x14ac:dyDescent="0.25">
      <c r="D855" s="214">
        <f t="shared" si="982"/>
        <v>61.875</v>
      </c>
      <c r="E855" s="214">
        <f t="shared" si="983"/>
        <v>66.25</v>
      </c>
      <c r="I855" s="130">
        <f t="shared" si="1017"/>
        <v>65.25</v>
      </c>
      <c r="O855" s="400">
        <f t="shared" ref="O855" si="1037">O854+0.0625</f>
        <v>71.25</v>
      </c>
    </row>
    <row r="856" spans="4:15" x14ac:dyDescent="0.25">
      <c r="D856" s="214">
        <f t="shared" si="982"/>
        <v>61.9375</v>
      </c>
      <c r="E856" s="214">
        <f t="shared" si="983"/>
        <v>66.3125</v>
      </c>
      <c r="I856" s="130">
        <f t="shared" si="1017"/>
        <v>65.3125</v>
      </c>
      <c r="O856" s="400">
        <f t="shared" ref="O856" si="1038">O855+0.0625</f>
        <v>71.3125</v>
      </c>
    </row>
    <row r="857" spans="4:15" x14ac:dyDescent="0.25">
      <c r="D857" s="214">
        <f t="shared" si="982"/>
        <v>62</v>
      </c>
      <c r="E857" s="214">
        <f t="shared" si="983"/>
        <v>66.375</v>
      </c>
      <c r="I857" s="130">
        <f t="shared" si="1017"/>
        <v>65.375</v>
      </c>
      <c r="O857" s="400">
        <f t="shared" ref="O857" si="1039">O856+0.0625</f>
        <v>71.375</v>
      </c>
    </row>
    <row r="858" spans="4:15" x14ac:dyDescent="0.25">
      <c r="D858" s="214">
        <f t="shared" si="982"/>
        <v>62.0625</v>
      </c>
      <c r="E858" s="214">
        <f t="shared" si="983"/>
        <v>66.4375</v>
      </c>
      <c r="I858" s="130">
        <f t="shared" si="1017"/>
        <v>65.4375</v>
      </c>
      <c r="O858" s="400">
        <f t="shared" ref="O858" si="1040">O857+0.0625</f>
        <v>71.4375</v>
      </c>
    </row>
    <row r="859" spans="4:15" x14ac:dyDescent="0.25">
      <c r="D859" s="214">
        <f t="shared" si="982"/>
        <v>62.125</v>
      </c>
      <c r="E859" s="214">
        <f t="shared" si="983"/>
        <v>66.5</v>
      </c>
      <c r="I859" s="130">
        <f t="shared" si="1017"/>
        <v>65.5</v>
      </c>
      <c r="O859" s="400">
        <f t="shared" ref="O859" si="1041">O858+0.0625</f>
        <v>71.5</v>
      </c>
    </row>
    <row r="860" spans="4:15" x14ac:dyDescent="0.25">
      <c r="D860" s="214">
        <f t="shared" si="982"/>
        <v>62.1875</v>
      </c>
      <c r="E860" s="214">
        <f t="shared" si="983"/>
        <v>66.5625</v>
      </c>
      <c r="I860" s="130">
        <f t="shared" si="1017"/>
        <v>65.5625</v>
      </c>
      <c r="O860" s="400">
        <f t="shared" ref="O860" si="1042">O859+0.0625</f>
        <v>71.5625</v>
      </c>
    </row>
    <row r="861" spans="4:15" x14ac:dyDescent="0.25">
      <c r="D861" s="214">
        <f t="shared" si="982"/>
        <v>62.25</v>
      </c>
      <c r="E861" s="214">
        <f t="shared" si="983"/>
        <v>66.625</v>
      </c>
      <c r="I861" s="130">
        <f t="shared" si="1017"/>
        <v>65.625</v>
      </c>
      <c r="O861" s="400">
        <f t="shared" ref="O861" si="1043">O860+0.0625</f>
        <v>71.625</v>
      </c>
    </row>
    <row r="862" spans="4:15" x14ac:dyDescent="0.25">
      <c r="D862" s="214">
        <f t="shared" si="982"/>
        <v>62.3125</v>
      </c>
      <c r="E862" s="214">
        <f t="shared" si="983"/>
        <v>66.6875</v>
      </c>
      <c r="I862" s="130">
        <f t="shared" si="1017"/>
        <v>65.6875</v>
      </c>
      <c r="O862" s="400">
        <f t="shared" ref="O862" si="1044">O861+0.0625</f>
        <v>71.6875</v>
      </c>
    </row>
    <row r="863" spans="4:15" x14ac:dyDescent="0.25">
      <c r="D863" s="214">
        <f t="shared" si="982"/>
        <v>62.375</v>
      </c>
      <c r="E863" s="214">
        <f t="shared" si="983"/>
        <v>66.75</v>
      </c>
      <c r="I863" s="130">
        <f t="shared" si="1017"/>
        <v>65.75</v>
      </c>
      <c r="O863" s="400">
        <f t="shared" ref="O863" si="1045">O862+0.0625</f>
        <v>71.75</v>
      </c>
    </row>
    <row r="864" spans="4:15" x14ac:dyDescent="0.25">
      <c r="D864" s="214">
        <f t="shared" si="982"/>
        <v>62.4375</v>
      </c>
      <c r="E864" s="214">
        <f t="shared" si="983"/>
        <v>66.8125</v>
      </c>
      <c r="I864" s="130">
        <f t="shared" si="1017"/>
        <v>65.8125</v>
      </c>
      <c r="O864" s="400">
        <f t="shared" ref="O864" si="1046">O863+0.0625</f>
        <v>71.8125</v>
      </c>
    </row>
    <row r="865" spans="4:15" x14ac:dyDescent="0.25">
      <c r="D865" s="214">
        <f t="shared" si="982"/>
        <v>62.5</v>
      </c>
      <c r="E865" s="214">
        <f t="shared" si="983"/>
        <v>66.875</v>
      </c>
      <c r="I865" s="130">
        <f t="shared" si="1017"/>
        <v>65.875</v>
      </c>
      <c r="O865" s="400">
        <f t="shared" ref="O865" si="1047">O864+0.0625</f>
        <v>71.875</v>
      </c>
    </row>
    <row r="866" spans="4:15" x14ac:dyDescent="0.25">
      <c r="D866" s="214">
        <f t="shared" si="982"/>
        <v>62.5625</v>
      </c>
      <c r="E866" s="214">
        <f t="shared" si="983"/>
        <v>66.9375</v>
      </c>
      <c r="I866" s="130">
        <f t="shared" si="1017"/>
        <v>65.9375</v>
      </c>
      <c r="O866" s="400">
        <f t="shared" ref="O866" si="1048">O865+0.0625</f>
        <v>71.9375</v>
      </c>
    </row>
    <row r="867" spans="4:15" x14ac:dyDescent="0.25">
      <c r="D867" s="214">
        <f t="shared" si="982"/>
        <v>62.625</v>
      </c>
      <c r="E867" s="214">
        <f t="shared" si="983"/>
        <v>67</v>
      </c>
      <c r="I867" s="130">
        <f t="shared" si="1017"/>
        <v>66</v>
      </c>
      <c r="O867" s="400">
        <f t="shared" ref="O867" si="1049">O866+0.0625</f>
        <v>72</v>
      </c>
    </row>
    <row r="868" spans="4:15" x14ac:dyDescent="0.25">
      <c r="D868" s="214">
        <f t="shared" ref="D868:D931" si="1050">D867+0.0625</f>
        <v>62.6875</v>
      </c>
      <c r="E868" s="214">
        <f t="shared" ref="E868:E931" si="1051">E867+0.0625</f>
        <v>67.0625</v>
      </c>
      <c r="I868" s="130">
        <f t="shared" ref="I868:I899" si="1052">I867+0.0625</f>
        <v>66.0625</v>
      </c>
      <c r="O868" s="400">
        <f t="shared" ref="O868" si="1053">O867+0.0625</f>
        <v>72.0625</v>
      </c>
    </row>
    <row r="869" spans="4:15" x14ac:dyDescent="0.25">
      <c r="D869" s="214">
        <f t="shared" si="1050"/>
        <v>62.75</v>
      </c>
      <c r="E869" s="214">
        <f t="shared" si="1051"/>
        <v>67.125</v>
      </c>
      <c r="I869" s="130">
        <f t="shared" si="1052"/>
        <v>66.125</v>
      </c>
      <c r="O869" s="400">
        <f t="shared" ref="O869" si="1054">O868+0.0625</f>
        <v>72.125</v>
      </c>
    </row>
    <row r="870" spans="4:15" x14ac:dyDescent="0.25">
      <c r="D870" s="214">
        <f t="shared" si="1050"/>
        <v>62.8125</v>
      </c>
      <c r="E870" s="214">
        <f t="shared" si="1051"/>
        <v>67.1875</v>
      </c>
      <c r="I870" s="130">
        <f t="shared" si="1052"/>
        <v>66.1875</v>
      </c>
      <c r="O870" s="400">
        <f t="shared" ref="O870" si="1055">O869+0.0625</f>
        <v>72.1875</v>
      </c>
    </row>
    <row r="871" spans="4:15" x14ac:dyDescent="0.25">
      <c r="D871" s="214">
        <f t="shared" si="1050"/>
        <v>62.875</v>
      </c>
      <c r="E871" s="214">
        <f t="shared" si="1051"/>
        <v>67.25</v>
      </c>
      <c r="I871" s="130">
        <f t="shared" si="1052"/>
        <v>66.25</v>
      </c>
      <c r="O871" s="400">
        <f t="shared" ref="O871" si="1056">O870+0.0625</f>
        <v>72.25</v>
      </c>
    </row>
    <row r="872" spans="4:15" x14ac:dyDescent="0.25">
      <c r="D872" s="214">
        <f t="shared" si="1050"/>
        <v>62.9375</v>
      </c>
      <c r="E872" s="214">
        <f t="shared" si="1051"/>
        <v>67.3125</v>
      </c>
      <c r="I872" s="130">
        <f t="shared" si="1052"/>
        <v>66.3125</v>
      </c>
      <c r="O872" s="400">
        <f t="shared" ref="O872" si="1057">O871+0.0625</f>
        <v>72.3125</v>
      </c>
    </row>
    <row r="873" spans="4:15" x14ac:dyDescent="0.25">
      <c r="D873" s="214">
        <f t="shared" si="1050"/>
        <v>63</v>
      </c>
      <c r="E873" s="214">
        <f t="shared" si="1051"/>
        <v>67.375</v>
      </c>
      <c r="I873" s="130">
        <f t="shared" si="1052"/>
        <v>66.375</v>
      </c>
      <c r="O873" s="400">
        <f t="shared" ref="O873" si="1058">O872+0.0625</f>
        <v>72.375</v>
      </c>
    </row>
    <row r="874" spans="4:15" x14ac:dyDescent="0.25">
      <c r="D874" s="214">
        <f t="shared" si="1050"/>
        <v>63.0625</v>
      </c>
      <c r="E874" s="214">
        <f t="shared" si="1051"/>
        <v>67.4375</v>
      </c>
      <c r="I874" s="130">
        <f t="shared" si="1052"/>
        <v>66.4375</v>
      </c>
      <c r="O874" s="400">
        <f t="shared" ref="O874" si="1059">O873+0.0625</f>
        <v>72.4375</v>
      </c>
    </row>
    <row r="875" spans="4:15" x14ac:dyDescent="0.25">
      <c r="D875" s="214">
        <f t="shared" si="1050"/>
        <v>63.125</v>
      </c>
      <c r="E875" s="214">
        <f t="shared" si="1051"/>
        <v>67.5</v>
      </c>
      <c r="I875" s="130">
        <f t="shared" si="1052"/>
        <v>66.5</v>
      </c>
      <c r="O875" s="400">
        <f t="shared" ref="O875" si="1060">O874+0.0625</f>
        <v>72.5</v>
      </c>
    </row>
    <row r="876" spans="4:15" x14ac:dyDescent="0.25">
      <c r="D876" s="214">
        <f t="shared" si="1050"/>
        <v>63.1875</v>
      </c>
      <c r="E876" s="214">
        <f t="shared" si="1051"/>
        <v>67.5625</v>
      </c>
      <c r="I876" s="130">
        <f t="shared" si="1052"/>
        <v>66.5625</v>
      </c>
      <c r="O876" s="400">
        <f t="shared" ref="O876" si="1061">O875+0.0625</f>
        <v>72.5625</v>
      </c>
    </row>
    <row r="877" spans="4:15" x14ac:dyDescent="0.25">
      <c r="D877" s="214">
        <f t="shared" si="1050"/>
        <v>63.25</v>
      </c>
      <c r="E877" s="214">
        <f t="shared" si="1051"/>
        <v>67.625</v>
      </c>
      <c r="I877" s="130">
        <f t="shared" si="1052"/>
        <v>66.625</v>
      </c>
      <c r="O877" s="400">
        <f t="shared" ref="O877" si="1062">O876+0.0625</f>
        <v>72.625</v>
      </c>
    </row>
    <row r="878" spans="4:15" x14ac:dyDescent="0.25">
      <c r="D878" s="214">
        <f t="shared" si="1050"/>
        <v>63.3125</v>
      </c>
      <c r="E878" s="214">
        <f t="shared" si="1051"/>
        <v>67.6875</v>
      </c>
      <c r="I878" s="130">
        <f t="shared" si="1052"/>
        <v>66.6875</v>
      </c>
      <c r="O878" s="400">
        <f t="shared" ref="O878" si="1063">O877+0.0625</f>
        <v>72.6875</v>
      </c>
    </row>
    <row r="879" spans="4:15" x14ac:dyDescent="0.25">
      <c r="D879" s="214">
        <f t="shared" si="1050"/>
        <v>63.375</v>
      </c>
      <c r="E879" s="214">
        <f t="shared" si="1051"/>
        <v>67.75</v>
      </c>
      <c r="I879" s="130">
        <f t="shared" si="1052"/>
        <v>66.75</v>
      </c>
      <c r="O879" s="400">
        <f t="shared" ref="O879" si="1064">O878+0.0625</f>
        <v>72.75</v>
      </c>
    </row>
    <row r="880" spans="4:15" x14ac:dyDescent="0.25">
      <c r="D880" s="214">
        <f t="shared" si="1050"/>
        <v>63.4375</v>
      </c>
      <c r="E880" s="214">
        <f t="shared" si="1051"/>
        <v>67.8125</v>
      </c>
      <c r="I880" s="130">
        <f t="shared" si="1052"/>
        <v>66.8125</v>
      </c>
      <c r="O880" s="400">
        <f t="shared" ref="O880" si="1065">O879+0.0625</f>
        <v>72.8125</v>
      </c>
    </row>
    <row r="881" spans="4:15" x14ac:dyDescent="0.25">
      <c r="D881" s="214">
        <f t="shared" si="1050"/>
        <v>63.5</v>
      </c>
      <c r="E881" s="214">
        <f t="shared" si="1051"/>
        <v>67.875</v>
      </c>
      <c r="I881" s="130">
        <f t="shared" si="1052"/>
        <v>66.875</v>
      </c>
      <c r="O881" s="400">
        <f t="shared" ref="O881" si="1066">O880+0.0625</f>
        <v>72.875</v>
      </c>
    </row>
    <row r="882" spans="4:15" x14ac:dyDescent="0.25">
      <c r="D882" s="214">
        <f t="shared" si="1050"/>
        <v>63.5625</v>
      </c>
      <c r="E882" s="214">
        <f t="shared" si="1051"/>
        <v>67.9375</v>
      </c>
      <c r="I882" s="130">
        <f t="shared" si="1052"/>
        <v>66.9375</v>
      </c>
      <c r="O882" s="400">
        <f t="shared" ref="O882" si="1067">O881+0.0625</f>
        <v>72.9375</v>
      </c>
    </row>
    <row r="883" spans="4:15" x14ac:dyDescent="0.25">
      <c r="D883" s="214">
        <f t="shared" si="1050"/>
        <v>63.625</v>
      </c>
      <c r="E883" s="214">
        <f t="shared" si="1051"/>
        <v>68</v>
      </c>
      <c r="I883" s="130">
        <f t="shared" si="1052"/>
        <v>67</v>
      </c>
      <c r="O883" s="400">
        <f t="shared" ref="O883" si="1068">O882+0.0625</f>
        <v>73</v>
      </c>
    </row>
    <row r="884" spans="4:15" x14ac:dyDescent="0.25">
      <c r="D884" s="214">
        <f t="shared" si="1050"/>
        <v>63.6875</v>
      </c>
      <c r="E884" s="214">
        <f t="shared" si="1051"/>
        <v>68.0625</v>
      </c>
      <c r="I884" s="130">
        <f t="shared" si="1052"/>
        <v>67.0625</v>
      </c>
      <c r="O884" s="400">
        <f t="shared" ref="O884" si="1069">O883+0.0625</f>
        <v>73.0625</v>
      </c>
    </row>
    <row r="885" spans="4:15" x14ac:dyDescent="0.25">
      <c r="D885" s="214">
        <f t="shared" si="1050"/>
        <v>63.75</v>
      </c>
      <c r="E885" s="214">
        <f t="shared" si="1051"/>
        <v>68.125</v>
      </c>
      <c r="I885" s="130">
        <f t="shared" si="1052"/>
        <v>67.125</v>
      </c>
      <c r="O885" s="400">
        <f t="shared" ref="O885" si="1070">O884+0.0625</f>
        <v>73.125</v>
      </c>
    </row>
    <row r="886" spans="4:15" x14ac:dyDescent="0.25">
      <c r="D886" s="214">
        <f t="shared" si="1050"/>
        <v>63.8125</v>
      </c>
      <c r="E886" s="214">
        <f t="shared" si="1051"/>
        <v>68.1875</v>
      </c>
      <c r="I886" s="130">
        <f t="shared" si="1052"/>
        <v>67.1875</v>
      </c>
      <c r="O886" s="400">
        <f t="shared" ref="O886" si="1071">O885+0.0625</f>
        <v>73.1875</v>
      </c>
    </row>
    <row r="887" spans="4:15" x14ac:dyDescent="0.25">
      <c r="D887" s="214">
        <f t="shared" si="1050"/>
        <v>63.875</v>
      </c>
      <c r="E887" s="214">
        <f t="shared" si="1051"/>
        <v>68.25</v>
      </c>
      <c r="I887" s="130">
        <f t="shared" si="1052"/>
        <v>67.25</v>
      </c>
      <c r="O887" s="400">
        <f t="shared" ref="O887" si="1072">O886+0.0625</f>
        <v>73.25</v>
      </c>
    </row>
    <row r="888" spans="4:15" x14ac:dyDescent="0.25">
      <c r="D888" s="214">
        <f t="shared" si="1050"/>
        <v>63.9375</v>
      </c>
      <c r="E888" s="214">
        <f t="shared" si="1051"/>
        <v>68.3125</v>
      </c>
      <c r="I888" s="130">
        <f t="shared" si="1052"/>
        <v>67.3125</v>
      </c>
      <c r="O888" s="400">
        <f t="shared" ref="O888" si="1073">O887+0.0625</f>
        <v>73.3125</v>
      </c>
    </row>
    <row r="889" spans="4:15" x14ac:dyDescent="0.25">
      <c r="D889" s="214">
        <f t="shared" si="1050"/>
        <v>64</v>
      </c>
      <c r="E889" s="214">
        <f t="shared" si="1051"/>
        <v>68.375</v>
      </c>
      <c r="I889" s="130">
        <f t="shared" si="1052"/>
        <v>67.375</v>
      </c>
      <c r="O889" s="400">
        <f t="shared" ref="O889" si="1074">O888+0.0625</f>
        <v>73.375</v>
      </c>
    </row>
    <row r="890" spans="4:15" x14ac:dyDescent="0.25">
      <c r="D890" s="214">
        <f t="shared" si="1050"/>
        <v>64.0625</v>
      </c>
      <c r="E890" s="214">
        <f t="shared" si="1051"/>
        <v>68.4375</v>
      </c>
      <c r="I890" s="130">
        <f t="shared" si="1052"/>
        <v>67.4375</v>
      </c>
      <c r="O890" s="400">
        <f t="shared" ref="O890" si="1075">O889+0.0625</f>
        <v>73.4375</v>
      </c>
    </row>
    <row r="891" spans="4:15" x14ac:dyDescent="0.25">
      <c r="D891" s="214">
        <f t="shared" si="1050"/>
        <v>64.125</v>
      </c>
      <c r="E891" s="214">
        <f t="shared" si="1051"/>
        <v>68.5</v>
      </c>
      <c r="I891" s="130">
        <f t="shared" si="1052"/>
        <v>67.5</v>
      </c>
      <c r="O891" s="400">
        <f t="shared" ref="O891" si="1076">O890+0.0625</f>
        <v>73.5</v>
      </c>
    </row>
    <row r="892" spans="4:15" x14ac:dyDescent="0.25">
      <c r="D892" s="214">
        <f t="shared" si="1050"/>
        <v>64.1875</v>
      </c>
      <c r="E892" s="214">
        <f t="shared" si="1051"/>
        <v>68.5625</v>
      </c>
      <c r="I892" s="130">
        <f t="shared" si="1052"/>
        <v>67.5625</v>
      </c>
      <c r="O892" s="400">
        <f t="shared" ref="O892" si="1077">O891+0.0625</f>
        <v>73.5625</v>
      </c>
    </row>
    <row r="893" spans="4:15" x14ac:dyDescent="0.25">
      <c r="D893" s="214">
        <f t="shared" si="1050"/>
        <v>64.25</v>
      </c>
      <c r="E893" s="214">
        <f t="shared" si="1051"/>
        <v>68.625</v>
      </c>
      <c r="I893" s="130">
        <f t="shared" si="1052"/>
        <v>67.625</v>
      </c>
      <c r="O893" s="400">
        <f t="shared" ref="O893" si="1078">O892+0.0625</f>
        <v>73.625</v>
      </c>
    </row>
    <row r="894" spans="4:15" x14ac:dyDescent="0.25">
      <c r="D894" s="214">
        <f t="shared" si="1050"/>
        <v>64.3125</v>
      </c>
      <c r="E894" s="214">
        <f t="shared" si="1051"/>
        <v>68.6875</v>
      </c>
      <c r="I894" s="130">
        <f t="shared" si="1052"/>
        <v>67.6875</v>
      </c>
      <c r="O894" s="400">
        <f t="shared" ref="O894" si="1079">O893+0.0625</f>
        <v>73.6875</v>
      </c>
    </row>
    <row r="895" spans="4:15" x14ac:dyDescent="0.25">
      <c r="D895" s="214">
        <f t="shared" si="1050"/>
        <v>64.375</v>
      </c>
      <c r="E895" s="214">
        <f t="shared" si="1051"/>
        <v>68.75</v>
      </c>
      <c r="I895" s="130">
        <f t="shared" si="1052"/>
        <v>67.75</v>
      </c>
      <c r="O895" s="400">
        <f t="shared" ref="O895" si="1080">O894+0.0625</f>
        <v>73.75</v>
      </c>
    </row>
    <row r="896" spans="4:15" x14ac:dyDescent="0.25">
      <c r="D896" s="214">
        <f t="shared" si="1050"/>
        <v>64.4375</v>
      </c>
      <c r="E896" s="214">
        <f t="shared" si="1051"/>
        <v>68.8125</v>
      </c>
      <c r="I896" s="130">
        <f t="shared" si="1052"/>
        <v>67.8125</v>
      </c>
      <c r="O896" s="400">
        <f t="shared" ref="O896" si="1081">O895+0.0625</f>
        <v>73.8125</v>
      </c>
    </row>
    <row r="897" spans="4:15" x14ac:dyDescent="0.25">
      <c r="D897" s="214">
        <f t="shared" si="1050"/>
        <v>64.5</v>
      </c>
      <c r="E897" s="214">
        <f t="shared" si="1051"/>
        <v>68.875</v>
      </c>
      <c r="I897" s="130">
        <f t="shared" si="1052"/>
        <v>67.875</v>
      </c>
      <c r="O897" s="400">
        <f t="shared" ref="O897" si="1082">O896+0.0625</f>
        <v>73.875</v>
      </c>
    </row>
    <row r="898" spans="4:15" x14ac:dyDescent="0.25">
      <c r="D898" s="214">
        <f t="shared" si="1050"/>
        <v>64.5625</v>
      </c>
      <c r="E898" s="214">
        <f t="shared" si="1051"/>
        <v>68.9375</v>
      </c>
      <c r="I898" s="130">
        <f t="shared" si="1052"/>
        <v>67.9375</v>
      </c>
      <c r="O898" s="400">
        <f t="shared" ref="O898" si="1083">O897+0.0625</f>
        <v>73.9375</v>
      </c>
    </row>
    <row r="899" spans="4:15" x14ac:dyDescent="0.25">
      <c r="D899" s="214">
        <f t="shared" si="1050"/>
        <v>64.625</v>
      </c>
      <c r="E899" s="214">
        <f t="shared" si="1051"/>
        <v>69</v>
      </c>
      <c r="I899" s="130">
        <f t="shared" si="1052"/>
        <v>68</v>
      </c>
      <c r="O899" s="400">
        <f t="shared" ref="O899" si="1084">O898+0.0625</f>
        <v>74</v>
      </c>
    </row>
    <row r="900" spans="4:15" x14ac:dyDescent="0.25">
      <c r="D900" s="214">
        <f t="shared" si="1050"/>
        <v>64.6875</v>
      </c>
      <c r="E900" s="214">
        <f t="shared" si="1051"/>
        <v>69.0625</v>
      </c>
      <c r="O900" s="400">
        <f t="shared" ref="O900" si="1085">O899+0.0625</f>
        <v>74.0625</v>
      </c>
    </row>
    <row r="901" spans="4:15" x14ac:dyDescent="0.25">
      <c r="D901" s="214">
        <f t="shared" si="1050"/>
        <v>64.75</v>
      </c>
      <c r="E901" s="214">
        <f t="shared" si="1051"/>
        <v>69.125</v>
      </c>
      <c r="O901" s="400">
        <f t="shared" ref="O901" si="1086">O900+0.0625</f>
        <v>74.125</v>
      </c>
    </row>
    <row r="902" spans="4:15" x14ac:dyDescent="0.25">
      <c r="D902" s="214">
        <f t="shared" si="1050"/>
        <v>64.8125</v>
      </c>
      <c r="E902" s="214">
        <f t="shared" si="1051"/>
        <v>69.1875</v>
      </c>
      <c r="O902" s="400">
        <f t="shared" ref="O902" si="1087">O901+0.0625</f>
        <v>74.1875</v>
      </c>
    </row>
    <row r="903" spans="4:15" x14ac:dyDescent="0.25">
      <c r="D903" s="214">
        <f t="shared" si="1050"/>
        <v>64.875</v>
      </c>
      <c r="E903" s="214">
        <f t="shared" si="1051"/>
        <v>69.25</v>
      </c>
      <c r="O903" s="400">
        <f t="shared" ref="O903" si="1088">O902+0.0625</f>
        <v>74.25</v>
      </c>
    </row>
    <row r="904" spans="4:15" x14ac:dyDescent="0.25">
      <c r="D904" s="214">
        <f t="shared" si="1050"/>
        <v>64.9375</v>
      </c>
      <c r="E904" s="214">
        <f t="shared" si="1051"/>
        <v>69.3125</v>
      </c>
      <c r="O904" s="400">
        <f t="shared" ref="O904" si="1089">O903+0.0625</f>
        <v>74.3125</v>
      </c>
    </row>
    <row r="905" spans="4:15" x14ac:dyDescent="0.25">
      <c r="D905" s="214">
        <f t="shared" si="1050"/>
        <v>65</v>
      </c>
      <c r="E905" s="214">
        <f t="shared" si="1051"/>
        <v>69.375</v>
      </c>
      <c r="O905" s="400">
        <f t="shared" ref="O905" si="1090">O904+0.0625</f>
        <v>74.375</v>
      </c>
    </row>
    <row r="906" spans="4:15" x14ac:dyDescent="0.25">
      <c r="D906" s="214">
        <f t="shared" si="1050"/>
        <v>65.0625</v>
      </c>
      <c r="E906" s="214">
        <f t="shared" si="1051"/>
        <v>69.4375</v>
      </c>
      <c r="O906" s="400">
        <f t="shared" ref="O906" si="1091">O905+0.0625</f>
        <v>74.4375</v>
      </c>
    </row>
    <row r="907" spans="4:15" x14ac:dyDescent="0.25">
      <c r="D907" s="214">
        <f t="shared" si="1050"/>
        <v>65.125</v>
      </c>
      <c r="E907" s="214">
        <f t="shared" si="1051"/>
        <v>69.5</v>
      </c>
      <c r="O907" s="400">
        <f t="shared" ref="O907" si="1092">O906+0.0625</f>
        <v>74.5</v>
      </c>
    </row>
    <row r="908" spans="4:15" x14ac:dyDescent="0.25">
      <c r="D908" s="214">
        <f t="shared" si="1050"/>
        <v>65.1875</v>
      </c>
      <c r="E908" s="214">
        <f t="shared" si="1051"/>
        <v>69.5625</v>
      </c>
      <c r="O908" s="400">
        <f t="shared" ref="O908" si="1093">O907+0.0625</f>
        <v>74.5625</v>
      </c>
    </row>
    <row r="909" spans="4:15" x14ac:dyDescent="0.25">
      <c r="D909" s="214">
        <f t="shared" si="1050"/>
        <v>65.25</v>
      </c>
      <c r="E909" s="214">
        <f t="shared" si="1051"/>
        <v>69.625</v>
      </c>
      <c r="O909" s="400">
        <f t="shared" ref="O909" si="1094">O908+0.0625</f>
        <v>74.625</v>
      </c>
    </row>
    <row r="910" spans="4:15" x14ac:dyDescent="0.25">
      <c r="D910" s="214">
        <f t="shared" si="1050"/>
        <v>65.3125</v>
      </c>
      <c r="E910" s="214">
        <f t="shared" si="1051"/>
        <v>69.6875</v>
      </c>
      <c r="O910" s="400">
        <f t="shared" ref="O910" si="1095">O909+0.0625</f>
        <v>74.6875</v>
      </c>
    </row>
    <row r="911" spans="4:15" x14ac:dyDescent="0.25">
      <c r="D911" s="214">
        <f t="shared" si="1050"/>
        <v>65.375</v>
      </c>
      <c r="E911" s="214">
        <f t="shared" si="1051"/>
        <v>69.75</v>
      </c>
      <c r="O911" s="400">
        <f t="shared" ref="O911" si="1096">O910+0.0625</f>
        <v>74.75</v>
      </c>
    </row>
    <row r="912" spans="4:15" x14ac:dyDescent="0.25">
      <c r="D912" s="214">
        <f t="shared" si="1050"/>
        <v>65.4375</v>
      </c>
      <c r="E912" s="214">
        <f t="shared" si="1051"/>
        <v>69.8125</v>
      </c>
      <c r="O912" s="400">
        <f t="shared" ref="O912" si="1097">O911+0.0625</f>
        <v>74.8125</v>
      </c>
    </row>
    <row r="913" spans="4:15" x14ac:dyDescent="0.25">
      <c r="D913" s="214">
        <f t="shared" si="1050"/>
        <v>65.5</v>
      </c>
      <c r="E913" s="214">
        <f t="shared" si="1051"/>
        <v>69.875</v>
      </c>
      <c r="O913" s="400">
        <f t="shared" ref="O913" si="1098">O912+0.0625</f>
        <v>74.875</v>
      </c>
    </row>
    <row r="914" spans="4:15" x14ac:dyDescent="0.25">
      <c r="D914" s="214">
        <f t="shared" si="1050"/>
        <v>65.5625</v>
      </c>
      <c r="E914" s="214">
        <f t="shared" si="1051"/>
        <v>69.9375</v>
      </c>
      <c r="O914" s="400">
        <f t="shared" ref="O914" si="1099">O913+0.0625</f>
        <v>74.9375</v>
      </c>
    </row>
    <row r="915" spans="4:15" x14ac:dyDescent="0.25">
      <c r="D915" s="214">
        <f t="shared" si="1050"/>
        <v>65.625</v>
      </c>
      <c r="E915" s="214">
        <f t="shared" si="1051"/>
        <v>70</v>
      </c>
      <c r="O915" s="400">
        <f t="shared" ref="O915" si="1100">O914+0.0625</f>
        <v>75</v>
      </c>
    </row>
    <row r="916" spans="4:15" x14ac:dyDescent="0.25">
      <c r="D916" s="214">
        <f t="shared" si="1050"/>
        <v>65.6875</v>
      </c>
      <c r="E916" s="214">
        <f t="shared" si="1051"/>
        <v>70.0625</v>
      </c>
      <c r="O916" s="400">
        <f t="shared" ref="O916" si="1101">O915+0.0625</f>
        <v>75.0625</v>
      </c>
    </row>
    <row r="917" spans="4:15" x14ac:dyDescent="0.25">
      <c r="D917" s="214">
        <f t="shared" si="1050"/>
        <v>65.75</v>
      </c>
      <c r="E917" s="214">
        <f t="shared" si="1051"/>
        <v>70.125</v>
      </c>
      <c r="O917" s="400">
        <f t="shared" ref="O917" si="1102">O916+0.0625</f>
        <v>75.125</v>
      </c>
    </row>
    <row r="918" spans="4:15" x14ac:dyDescent="0.25">
      <c r="D918" s="214">
        <f t="shared" si="1050"/>
        <v>65.8125</v>
      </c>
      <c r="E918" s="214">
        <f t="shared" si="1051"/>
        <v>70.1875</v>
      </c>
      <c r="O918" s="400">
        <f t="shared" ref="O918" si="1103">O917+0.0625</f>
        <v>75.1875</v>
      </c>
    </row>
    <row r="919" spans="4:15" x14ac:dyDescent="0.25">
      <c r="D919" s="214">
        <f t="shared" si="1050"/>
        <v>65.875</v>
      </c>
      <c r="E919" s="214">
        <f t="shared" si="1051"/>
        <v>70.25</v>
      </c>
      <c r="O919" s="400">
        <f t="shared" ref="O919" si="1104">O918+0.0625</f>
        <v>75.25</v>
      </c>
    </row>
    <row r="920" spans="4:15" x14ac:dyDescent="0.25">
      <c r="D920" s="214">
        <f t="shared" si="1050"/>
        <v>65.9375</v>
      </c>
      <c r="E920" s="214">
        <f t="shared" si="1051"/>
        <v>70.3125</v>
      </c>
      <c r="O920" s="400">
        <f t="shared" ref="O920" si="1105">O919+0.0625</f>
        <v>75.3125</v>
      </c>
    </row>
    <row r="921" spans="4:15" x14ac:dyDescent="0.25">
      <c r="D921" s="214">
        <f t="shared" si="1050"/>
        <v>66</v>
      </c>
      <c r="E921" s="214">
        <f t="shared" si="1051"/>
        <v>70.375</v>
      </c>
      <c r="O921" s="400">
        <f t="shared" ref="O921" si="1106">O920+0.0625</f>
        <v>75.375</v>
      </c>
    </row>
    <row r="922" spans="4:15" x14ac:dyDescent="0.25">
      <c r="D922" s="214">
        <f t="shared" si="1050"/>
        <v>66.0625</v>
      </c>
      <c r="E922" s="214">
        <f t="shared" si="1051"/>
        <v>70.4375</v>
      </c>
      <c r="O922" s="400">
        <f t="shared" ref="O922" si="1107">O921+0.0625</f>
        <v>75.4375</v>
      </c>
    </row>
    <row r="923" spans="4:15" x14ac:dyDescent="0.25">
      <c r="D923" s="214">
        <f t="shared" si="1050"/>
        <v>66.125</v>
      </c>
      <c r="E923" s="214">
        <f t="shared" si="1051"/>
        <v>70.5</v>
      </c>
      <c r="O923" s="400">
        <f t="shared" ref="O923" si="1108">O922+0.0625</f>
        <v>75.5</v>
      </c>
    </row>
    <row r="924" spans="4:15" x14ac:dyDescent="0.25">
      <c r="D924" s="214">
        <f t="shared" si="1050"/>
        <v>66.1875</v>
      </c>
      <c r="E924" s="214">
        <f t="shared" si="1051"/>
        <v>70.5625</v>
      </c>
      <c r="O924" s="400">
        <f t="shared" ref="O924" si="1109">O923+0.0625</f>
        <v>75.5625</v>
      </c>
    </row>
    <row r="925" spans="4:15" x14ac:dyDescent="0.25">
      <c r="D925" s="214">
        <f t="shared" si="1050"/>
        <v>66.25</v>
      </c>
      <c r="E925" s="214">
        <f t="shared" si="1051"/>
        <v>70.625</v>
      </c>
      <c r="O925" s="400">
        <f t="shared" ref="O925" si="1110">O924+0.0625</f>
        <v>75.625</v>
      </c>
    </row>
    <row r="926" spans="4:15" x14ac:dyDescent="0.25">
      <c r="D926" s="214">
        <f t="shared" si="1050"/>
        <v>66.3125</v>
      </c>
      <c r="E926" s="214">
        <f t="shared" si="1051"/>
        <v>70.6875</v>
      </c>
      <c r="O926" s="400">
        <f t="shared" ref="O926" si="1111">O925+0.0625</f>
        <v>75.6875</v>
      </c>
    </row>
    <row r="927" spans="4:15" x14ac:dyDescent="0.25">
      <c r="D927" s="214">
        <f t="shared" si="1050"/>
        <v>66.375</v>
      </c>
      <c r="E927" s="214">
        <f t="shared" si="1051"/>
        <v>70.75</v>
      </c>
      <c r="O927" s="400">
        <f t="shared" ref="O927" si="1112">O926+0.0625</f>
        <v>75.75</v>
      </c>
    </row>
    <row r="928" spans="4:15" x14ac:dyDescent="0.25">
      <c r="D928" s="214">
        <f t="shared" si="1050"/>
        <v>66.4375</v>
      </c>
      <c r="E928" s="214">
        <f t="shared" si="1051"/>
        <v>70.8125</v>
      </c>
      <c r="O928" s="400">
        <f t="shared" ref="O928" si="1113">O927+0.0625</f>
        <v>75.8125</v>
      </c>
    </row>
    <row r="929" spans="4:15" x14ac:dyDescent="0.25">
      <c r="D929" s="214">
        <f t="shared" si="1050"/>
        <v>66.5</v>
      </c>
      <c r="E929" s="214">
        <f t="shared" si="1051"/>
        <v>70.875</v>
      </c>
      <c r="O929" s="400">
        <f t="shared" ref="O929" si="1114">O928+0.0625</f>
        <v>75.875</v>
      </c>
    </row>
    <row r="930" spans="4:15" x14ac:dyDescent="0.25">
      <c r="D930" s="214">
        <f t="shared" si="1050"/>
        <v>66.5625</v>
      </c>
      <c r="E930" s="214">
        <f t="shared" si="1051"/>
        <v>70.9375</v>
      </c>
      <c r="O930" s="400">
        <f t="shared" ref="O930" si="1115">O929+0.0625</f>
        <v>75.9375</v>
      </c>
    </row>
    <row r="931" spans="4:15" x14ac:dyDescent="0.25">
      <c r="D931" s="214">
        <f t="shared" si="1050"/>
        <v>66.625</v>
      </c>
      <c r="E931" s="214">
        <f t="shared" si="1051"/>
        <v>71</v>
      </c>
      <c r="O931" s="400">
        <f t="shared" ref="O931" si="1116">O930+0.0625</f>
        <v>76</v>
      </c>
    </row>
    <row r="932" spans="4:15" x14ac:dyDescent="0.25">
      <c r="D932" s="214">
        <f t="shared" ref="D932:D995" si="1117">D931+0.0625</f>
        <v>66.6875</v>
      </c>
      <c r="E932" s="214">
        <f t="shared" ref="E932:E995" si="1118">E931+0.0625</f>
        <v>71.0625</v>
      </c>
      <c r="O932" s="400">
        <f t="shared" ref="O932" si="1119">O931+0.0625</f>
        <v>76.0625</v>
      </c>
    </row>
    <row r="933" spans="4:15" x14ac:dyDescent="0.25">
      <c r="D933" s="214">
        <f t="shared" si="1117"/>
        <v>66.75</v>
      </c>
      <c r="E933" s="214">
        <f t="shared" si="1118"/>
        <v>71.125</v>
      </c>
      <c r="O933" s="400">
        <f t="shared" ref="O933" si="1120">O932+0.0625</f>
        <v>76.125</v>
      </c>
    </row>
    <row r="934" spans="4:15" x14ac:dyDescent="0.25">
      <c r="D934" s="214">
        <f t="shared" si="1117"/>
        <v>66.8125</v>
      </c>
      <c r="E934" s="214">
        <f t="shared" si="1118"/>
        <v>71.1875</v>
      </c>
      <c r="O934" s="400">
        <f t="shared" ref="O934" si="1121">O933+0.0625</f>
        <v>76.1875</v>
      </c>
    </row>
    <row r="935" spans="4:15" x14ac:dyDescent="0.25">
      <c r="D935" s="214">
        <f t="shared" si="1117"/>
        <v>66.875</v>
      </c>
      <c r="E935" s="214">
        <f t="shared" si="1118"/>
        <v>71.25</v>
      </c>
      <c r="O935" s="400">
        <f t="shared" ref="O935" si="1122">O934+0.0625</f>
        <v>76.25</v>
      </c>
    </row>
    <row r="936" spans="4:15" x14ac:dyDescent="0.25">
      <c r="D936" s="214">
        <f t="shared" si="1117"/>
        <v>66.9375</v>
      </c>
      <c r="E936" s="214">
        <f t="shared" si="1118"/>
        <v>71.3125</v>
      </c>
      <c r="O936" s="400">
        <f t="shared" ref="O936" si="1123">O935+0.0625</f>
        <v>76.3125</v>
      </c>
    </row>
    <row r="937" spans="4:15" x14ac:dyDescent="0.25">
      <c r="D937" s="214">
        <f t="shared" si="1117"/>
        <v>67</v>
      </c>
      <c r="E937" s="214">
        <f t="shared" si="1118"/>
        <v>71.375</v>
      </c>
      <c r="O937" s="400">
        <f t="shared" ref="O937" si="1124">O936+0.0625</f>
        <v>76.375</v>
      </c>
    </row>
    <row r="938" spans="4:15" x14ac:dyDescent="0.25">
      <c r="D938" s="214">
        <f t="shared" si="1117"/>
        <v>67.0625</v>
      </c>
      <c r="E938" s="214">
        <f t="shared" si="1118"/>
        <v>71.4375</v>
      </c>
      <c r="O938" s="400">
        <f t="shared" ref="O938" si="1125">O937+0.0625</f>
        <v>76.4375</v>
      </c>
    </row>
    <row r="939" spans="4:15" x14ac:dyDescent="0.25">
      <c r="D939" s="214">
        <f t="shared" si="1117"/>
        <v>67.125</v>
      </c>
      <c r="E939" s="214">
        <f t="shared" si="1118"/>
        <v>71.5</v>
      </c>
      <c r="O939" s="400">
        <f t="shared" ref="O939" si="1126">O938+0.0625</f>
        <v>76.5</v>
      </c>
    </row>
    <row r="940" spans="4:15" x14ac:dyDescent="0.25">
      <c r="D940" s="214">
        <f t="shared" si="1117"/>
        <v>67.1875</v>
      </c>
      <c r="E940" s="214">
        <f t="shared" si="1118"/>
        <v>71.5625</v>
      </c>
      <c r="O940" s="400">
        <f t="shared" ref="O940" si="1127">O939+0.0625</f>
        <v>76.5625</v>
      </c>
    </row>
    <row r="941" spans="4:15" x14ac:dyDescent="0.25">
      <c r="D941" s="214">
        <f t="shared" si="1117"/>
        <v>67.25</v>
      </c>
      <c r="E941" s="214">
        <f t="shared" si="1118"/>
        <v>71.625</v>
      </c>
      <c r="O941" s="400">
        <f t="shared" ref="O941" si="1128">O940+0.0625</f>
        <v>76.625</v>
      </c>
    </row>
    <row r="942" spans="4:15" x14ac:dyDescent="0.25">
      <c r="D942" s="214">
        <f t="shared" si="1117"/>
        <v>67.3125</v>
      </c>
      <c r="E942" s="214">
        <f t="shared" si="1118"/>
        <v>71.6875</v>
      </c>
      <c r="O942" s="400">
        <f t="shared" ref="O942:O995" si="1129">O941+0.0625</f>
        <v>76.6875</v>
      </c>
    </row>
    <row r="943" spans="4:15" x14ac:dyDescent="0.25">
      <c r="D943" s="214">
        <f t="shared" si="1117"/>
        <v>67.375</v>
      </c>
      <c r="E943" s="214">
        <f t="shared" si="1118"/>
        <v>71.75</v>
      </c>
      <c r="O943" s="400">
        <f t="shared" si="1129"/>
        <v>76.75</v>
      </c>
    </row>
    <row r="944" spans="4:15" x14ac:dyDescent="0.25">
      <c r="D944" s="214">
        <f t="shared" si="1117"/>
        <v>67.4375</v>
      </c>
      <c r="E944" s="214">
        <f t="shared" si="1118"/>
        <v>71.8125</v>
      </c>
      <c r="O944" s="400">
        <f t="shared" si="1129"/>
        <v>76.8125</v>
      </c>
    </row>
    <row r="945" spans="4:15" x14ac:dyDescent="0.25">
      <c r="D945" s="214">
        <f t="shared" si="1117"/>
        <v>67.5</v>
      </c>
      <c r="E945" s="214">
        <f t="shared" si="1118"/>
        <v>71.875</v>
      </c>
      <c r="O945" s="400">
        <f t="shared" si="1129"/>
        <v>76.875</v>
      </c>
    </row>
    <row r="946" spans="4:15" x14ac:dyDescent="0.25">
      <c r="D946" s="214">
        <f t="shared" si="1117"/>
        <v>67.5625</v>
      </c>
      <c r="E946" s="214">
        <f t="shared" si="1118"/>
        <v>71.9375</v>
      </c>
      <c r="O946" s="400">
        <f t="shared" si="1129"/>
        <v>76.9375</v>
      </c>
    </row>
    <row r="947" spans="4:15" x14ac:dyDescent="0.25">
      <c r="D947" s="214">
        <f t="shared" si="1117"/>
        <v>67.625</v>
      </c>
      <c r="E947" s="214">
        <f t="shared" si="1118"/>
        <v>72</v>
      </c>
      <c r="O947" s="400">
        <f t="shared" si="1129"/>
        <v>77</v>
      </c>
    </row>
    <row r="948" spans="4:15" x14ac:dyDescent="0.25">
      <c r="D948" s="214">
        <f t="shared" si="1117"/>
        <v>67.6875</v>
      </c>
      <c r="E948" s="214">
        <f t="shared" si="1118"/>
        <v>72.0625</v>
      </c>
      <c r="O948" s="400">
        <f t="shared" si="1129"/>
        <v>77.0625</v>
      </c>
    </row>
    <row r="949" spans="4:15" x14ac:dyDescent="0.25">
      <c r="D949" s="214">
        <f t="shared" si="1117"/>
        <v>67.75</v>
      </c>
      <c r="E949" s="214">
        <f t="shared" si="1118"/>
        <v>72.125</v>
      </c>
      <c r="O949" s="400">
        <f t="shared" si="1129"/>
        <v>77.125</v>
      </c>
    </row>
    <row r="950" spans="4:15" x14ac:dyDescent="0.25">
      <c r="D950" s="214">
        <f t="shared" si="1117"/>
        <v>67.8125</v>
      </c>
      <c r="E950" s="214">
        <f t="shared" si="1118"/>
        <v>72.1875</v>
      </c>
      <c r="O950" s="400">
        <f t="shared" si="1129"/>
        <v>77.1875</v>
      </c>
    </row>
    <row r="951" spans="4:15" x14ac:dyDescent="0.25">
      <c r="D951" s="214">
        <f t="shared" si="1117"/>
        <v>67.875</v>
      </c>
      <c r="E951" s="214">
        <f t="shared" si="1118"/>
        <v>72.25</v>
      </c>
      <c r="O951" s="400">
        <f t="shared" si="1129"/>
        <v>77.25</v>
      </c>
    </row>
    <row r="952" spans="4:15" x14ac:dyDescent="0.25">
      <c r="D952" s="214">
        <f t="shared" si="1117"/>
        <v>67.9375</v>
      </c>
      <c r="E952" s="214">
        <f t="shared" si="1118"/>
        <v>72.3125</v>
      </c>
      <c r="O952" s="400">
        <f t="shared" si="1129"/>
        <v>77.3125</v>
      </c>
    </row>
    <row r="953" spans="4:15" x14ac:dyDescent="0.25">
      <c r="D953" s="214">
        <f t="shared" si="1117"/>
        <v>68</v>
      </c>
      <c r="E953" s="214">
        <f t="shared" si="1118"/>
        <v>72.375</v>
      </c>
      <c r="O953" s="400">
        <f t="shared" si="1129"/>
        <v>77.375</v>
      </c>
    </row>
    <row r="954" spans="4:15" x14ac:dyDescent="0.25">
      <c r="D954" s="214">
        <f t="shared" si="1117"/>
        <v>68.0625</v>
      </c>
      <c r="E954" s="214">
        <f t="shared" si="1118"/>
        <v>72.4375</v>
      </c>
      <c r="O954" s="400">
        <f t="shared" si="1129"/>
        <v>77.4375</v>
      </c>
    </row>
    <row r="955" spans="4:15" x14ac:dyDescent="0.25">
      <c r="D955" s="214">
        <f t="shared" si="1117"/>
        <v>68.125</v>
      </c>
      <c r="E955" s="214">
        <f t="shared" si="1118"/>
        <v>72.5</v>
      </c>
      <c r="O955" s="400">
        <f t="shared" si="1129"/>
        <v>77.5</v>
      </c>
    </row>
    <row r="956" spans="4:15" x14ac:dyDescent="0.25">
      <c r="D956" s="214">
        <f t="shared" si="1117"/>
        <v>68.1875</v>
      </c>
      <c r="E956" s="214">
        <f t="shared" si="1118"/>
        <v>72.5625</v>
      </c>
      <c r="O956" s="400">
        <f t="shared" si="1129"/>
        <v>77.5625</v>
      </c>
    </row>
    <row r="957" spans="4:15" x14ac:dyDescent="0.25">
      <c r="D957" s="214">
        <f t="shared" si="1117"/>
        <v>68.25</v>
      </c>
      <c r="E957" s="214">
        <f t="shared" si="1118"/>
        <v>72.625</v>
      </c>
      <c r="O957" s="400">
        <f t="shared" si="1129"/>
        <v>77.625</v>
      </c>
    </row>
    <row r="958" spans="4:15" x14ac:dyDescent="0.25">
      <c r="D958" s="214">
        <f t="shared" si="1117"/>
        <v>68.3125</v>
      </c>
      <c r="E958" s="214">
        <f t="shared" si="1118"/>
        <v>72.6875</v>
      </c>
      <c r="O958" s="400">
        <f t="shared" si="1129"/>
        <v>77.6875</v>
      </c>
    </row>
    <row r="959" spans="4:15" x14ac:dyDescent="0.25">
      <c r="D959" s="214">
        <f t="shared" si="1117"/>
        <v>68.375</v>
      </c>
      <c r="E959" s="214">
        <f t="shared" si="1118"/>
        <v>72.75</v>
      </c>
      <c r="O959" s="400">
        <f t="shared" si="1129"/>
        <v>77.75</v>
      </c>
    </row>
    <row r="960" spans="4:15" x14ac:dyDescent="0.25">
      <c r="D960" s="214">
        <f t="shared" si="1117"/>
        <v>68.4375</v>
      </c>
      <c r="E960" s="214">
        <f t="shared" si="1118"/>
        <v>72.8125</v>
      </c>
      <c r="O960" s="400">
        <f t="shared" si="1129"/>
        <v>77.8125</v>
      </c>
    </row>
    <row r="961" spans="4:15" x14ac:dyDescent="0.25">
      <c r="D961" s="214">
        <f t="shared" si="1117"/>
        <v>68.5</v>
      </c>
      <c r="E961" s="214">
        <f t="shared" si="1118"/>
        <v>72.875</v>
      </c>
      <c r="O961" s="400">
        <f t="shared" si="1129"/>
        <v>77.875</v>
      </c>
    </row>
    <row r="962" spans="4:15" x14ac:dyDescent="0.25">
      <c r="D962" s="214">
        <f t="shared" si="1117"/>
        <v>68.5625</v>
      </c>
      <c r="E962" s="214">
        <f t="shared" si="1118"/>
        <v>72.9375</v>
      </c>
      <c r="O962" s="400">
        <f t="shared" si="1129"/>
        <v>77.9375</v>
      </c>
    </row>
    <row r="963" spans="4:15" x14ac:dyDescent="0.25">
      <c r="D963" s="214">
        <f t="shared" si="1117"/>
        <v>68.625</v>
      </c>
      <c r="E963" s="214">
        <f t="shared" si="1118"/>
        <v>73</v>
      </c>
      <c r="O963" s="400">
        <f t="shared" si="1129"/>
        <v>78</v>
      </c>
    </row>
    <row r="964" spans="4:15" x14ac:dyDescent="0.25">
      <c r="D964" s="214">
        <f t="shared" si="1117"/>
        <v>68.6875</v>
      </c>
      <c r="E964" s="214">
        <f t="shared" si="1118"/>
        <v>73.0625</v>
      </c>
      <c r="O964" s="400">
        <f t="shared" si="1129"/>
        <v>78.0625</v>
      </c>
    </row>
    <row r="965" spans="4:15" x14ac:dyDescent="0.25">
      <c r="D965" s="214">
        <f t="shared" si="1117"/>
        <v>68.75</v>
      </c>
      <c r="E965" s="214">
        <f t="shared" si="1118"/>
        <v>73.125</v>
      </c>
      <c r="O965" s="400">
        <f t="shared" si="1129"/>
        <v>78.125</v>
      </c>
    </row>
    <row r="966" spans="4:15" x14ac:dyDescent="0.25">
      <c r="D966" s="214">
        <f t="shared" si="1117"/>
        <v>68.8125</v>
      </c>
      <c r="E966" s="214">
        <f t="shared" si="1118"/>
        <v>73.1875</v>
      </c>
      <c r="O966" s="400">
        <f t="shared" si="1129"/>
        <v>78.1875</v>
      </c>
    </row>
    <row r="967" spans="4:15" x14ac:dyDescent="0.25">
      <c r="D967" s="214">
        <f t="shared" si="1117"/>
        <v>68.875</v>
      </c>
      <c r="E967" s="214">
        <f t="shared" si="1118"/>
        <v>73.25</v>
      </c>
      <c r="O967" s="400">
        <f t="shared" si="1129"/>
        <v>78.25</v>
      </c>
    </row>
    <row r="968" spans="4:15" x14ac:dyDescent="0.25">
      <c r="D968" s="214">
        <f t="shared" si="1117"/>
        <v>68.9375</v>
      </c>
      <c r="E968" s="214">
        <f t="shared" si="1118"/>
        <v>73.3125</v>
      </c>
      <c r="O968" s="400">
        <f t="shared" si="1129"/>
        <v>78.3125</v>
      </c>
    </row>
    <row r="969" spans="4:15" x14ac:dyDescent="0.25">
      <c r="D969" s="214">
        <f t="shared" si="1117"/>
        <v>69</v>
      </c>
      <c r="E969" s="214">
        <f t="shared" si="1118"/>
        <v>73.375</v>
      </c>
      <c r="O969" s="400">
        <f t="shared" si="1129"/>
        <v>78.375</v>
      </c>
    </row>
    <row r="970" spans="4:15" x14ac:dyDescent="0.25">
      <c r="D970" s="214">
        <f t="shared" si="1117"/>
        <v>69.0625</v>
      </c>
      <c r="E970" s="214">
        <f t="shared" si="1118"/>
        <v>73.4375</v>
      </c>
      <c r="O970" s="400">
        <f t="shared" si="1129"/>
        <v>78.4375</v>
      </c>
    </row>
    <row r="971" spans="4:15" x14ac:dyDescent="0.25">
      <c r="D971" s="214">
        <f t="shared" si="1117"/>
        <v>69.125</v>
      </c>
      <c r="E971" s="214">
        <f t="shared" si="1118"/>
        <v>73.5</v>
      </c>
      <c r="O971" s="400">
        <f t="shared" si="1129"/>
        <v>78.5</v>
      </c>
    </row>
    <row r="972" spans="4:15" x14ac:dyDescent="0.25">
      <c r="D972" s="214">
        <f t="shared" si="1117"/>
        <v>69.1875</v>
      </c>
      <c r="E972" s="214">
        <f t="shared" si="1118"/>
        <v>73.5625</v>
      </c>
      <c r="O972" s="400">
        <f t="shared" si="1129"/>
        <v>78.5625</v>
      </c>
    </row>
    <row r="973" spans="4:15" x14ac:dyDescent="0.25">
      <c r="D973" s="214">
        <f t="shared" si="1117"/>
        <v>69.25</v>
      </c>
      <c r="E973" s="214">
        <f t="shared" si="1118"/>
        <v>73.625</v>
      </c>
      <c r="O973" s="400">
        <f t="shared" si="1129"/>
        <v>78.625</v>
      </c>
    </row>
    <row r="974" spans="4:15" x14ac:dyDescent="0.25">
      <c r="D974" s="214">
        <f t="shared" si="1117"/>
        <v>69.3125</v>
      </c>
      <c r="E974" s="214">
        <f t="shared" si="1118"/>
        <v>73.6875</v>
      </c>
      <c r="O974" s="400">
        <f t="shared" si="1129"/>
        <v>78.6875</v>
      </c>
    </row>
    <row r="975" spans="4:15" x14ac:dyDescent="0.25">
      <c r="D975" s="214">
        <f t="shared" si="1117"/>
        <v>69.375</v>
      </c>
      <c r="E975" s="214">
        <f t="shared" si="1118"/>
        <v>73.75</v>
      </c>
      <c r="O975" s="400">
        <f t="shared" si="1129"/>
        <v>78.75</v>
      </c>
    </row>
    <row r="976" spans="4:15" x14ac:dyDescent="0.25">
      <c r="D976" s="214">
        <f t="shared" si="1117"/>
        <v>69.4375</v>
      </c>
      <c r="E976" s="214">
        <f t="shared" si="1118"/>
        <v>73.8125</v>
      </c>
      <c r="O976" s="400">
        <f t="shared" si="1129"/>
        <v>78.8125</v>
      </c>
    </row>
    <row r="977" spans="4:15" x14ac:dyDescent="0.25">
      <c r="D977" s="214">
        <f t="shared" si="1117"/>
        <v>69.5</v>
      </c>
      <c r="E977" s="214">
        <f t="shared" si="1118"/>
        <v>73.875</v>
      </c>
      <c r="O977" s="400">
        <f t="shared" si="1129"/>
        <v>78.875</v>
      </c>
    </row>
    <row r="978" spans="4:15" x14ac:dyDescent="0.25">
      <c r="D978" s="214">
        <f t="shared" si="1117"/>
        <v>69.5625</v>
      </c>
      <c r="E978" s="214">
        <f t="shared" si="1118"/>
        <v>73.9375</v>
      </c>
      <c r="O978" s="400">
        <f t="shared" si="1129"/>
        <v>78.9375</v>
      </c>
    </row>
    <row r="979" spans="4:15" x14ac:dyDescent="0.25">
      <c r="D979" s="214">
        <f t="shared" si="1117"/>
        <v>69.625</v>
      </c>
      <c r="E979" s="214">
        <f t="shared" si="1118"/>
        <v>74</v>
      </c>
      <c r="O979" s="400">
        <f t="shared" si="1129"/>
        <v>79</v>
      </c>
    </row>
    <row r="980" spans="4:15" x14ac:dyDescent="0.25">
      <c r="D980" s="214">
        <f t="shared" si="1117"/>
        <v>69.6875</v>
      </c>
      <c r="E980" s="214">
        <f t="shared" si="1118"/>
        <v>74.0625</v>
      </c>
      <c r="O980" s="400">
        <f t="shared" si="1129"/>
        <v>79.0625</v>
      </c>
    </row>
    <row r="981" spans="4:15" x14ac:dyDescent="0.25">
      <c r="D981" s="214">
        <f t="shared" si="1117"/>
        <v>69.75</v>
      </c>
      <c r="E981" s="214">
        <f t="shared" si="1118"/>
        <v>74.125</v>
      </c>
      <c r="O981" s="400">
        <f t="shared" si="1129"/>
        <v>79.125</v>
      </c>
    </row>
    <row r="982" spans="4:15" x14ac:dyDescent="0.25">
      <c r="D982" s="214">
        <f t="shared" si="1117"/>
        <v>69.8125</v>
      </c>
      <c r="E982" s="214">
        <f t="shared" si="1118"/>
        <v>74.1875</v>
      </c>
      <c r="O982" s="400">
        <f t="shared" si="1129"/>
        <v>79.1875</v>
      </c>
    </row>
    <row r="983" spans="4:15" x14ac:dyDescent="0.25">
      <c r="D983" s="214">
        <f t="shared" si="1117"/>
        <v>69.875</v>
      </c>
      <c r="E983" s="214">
        <f t="shared" si="1118"/>
        <v>74.25</v>
      </c>
      <c r="O983" s="400">
        <f t="shared" si="1129"/>
        <v>79.25</v>
      </c>
    </row>
    <row r="984" spans="4:15" x14ac:dyDescent="0.25">
      <c r="D984" s="214">
        <f t="shared" si="1117"/>
        <v>69.9375</v>
      </c>
      <c r="E984" s="214">
        <f t="shared" si="1118"/>
        <v>74.3125</v>
      </c>
      <c r="O984" s="400">
        <f t="shared" si="1129"/>
        <v>79.3125</v>
      </c>
    </row>
    <row r="985" spans="4:15" x14ac:dyDescent="0.25">
      <c r="D985" s="214">
        <f t="shared" si="1117"/>
        <v>70</v>
      </c>
      <c r="E985" s="214">
        <f t="shared" si="1118"/>
        <v>74.375</v>
      </c>
      <c r="O985" s="400">
        <f t="shared" si="1129"/>
        <v>79.375</v>
      </c>
    </row>
    <row r="986" spans="4:15" x14ac:dyDescent="0.25">
      <c r="D986" s="214">
        <f t="shared" si="1117"/>
        <v>70.0625</v>
      </c>
      <c r="E986" s="214">
        <f t="shared" si="1118"/>
        <v>74.4375</v>
      </c>
      <c r="O986" s="400">
        <f t="shared" si="1129"/>
        <v>79.4375</v>
      </c>
    </row>
    <row r="987" spans="4:15" x14ac:dyDescent="0.25">
      <c r="D987" s="214">
        <f t="shared" si="1117"/>
        <v>70.125</v>
      </c>
      <c r="E987" s="214">
        <f t="shared" si="1118"/>
        <v>74.5</v>
      </c>
      <c r="O987" s="400">
        <f t="shared" si="1129"/>
        <v>79.5</v>
      </c>
    </row>
    <row r="988" spans="4:15" x14ac:dyDescent="0.25">
      <c r="D988" s="214">
        <f t="shared" si="1117"/>
        <v>70.1875</v>
      </c>
      <c r="E988" s="214">
        <f t="shared" si="1118"/>
        <v>74.5625</v>
      </c>
      <c r="O988" s="400">
        <f t="shared" si="1129"/>
        <v>79.5625</v>
      </c>
    </row>
    <row r="989" spans="4:15" x14ac:dyDescent="0.25">
      <c r="D989" s="214">
        <f t="shared" si="1117"/>
        <v>70.25</v>
      </c>
      <c r="E989" s="214">
        <f t="shared" si="1118"/>
        <v>74.625</v>
      </c>
      <c r="O989" s="400">
        <f t="shared" si="1129"/>
        <v>79.625</v>
      </c>
    </row>
    <row r="990" spans="4:15" x14ac:dyDescent="0.25">
      <c r="D990" s="214">
        <f t="shared" si="1117"/>
        <v>70.3125</v>
      </c>
      <c r="E990" s="214">
        <f t="shared" si="1118"/>
        <v>74.6875</v>
      </c>
      <c r="O990" s="400">
        <f t="shared" si="1129"/>
        <v>79.6875</v>
      </c>
    </row>
    <row r="991" spans="4:15" x14ac:dyDescent="0.25">
      <c r="D991" s="214">
        <f t="shared" si="1117"/>
        <v>70.375</v>
      </c>
      <c r="E991" s="214">
        <f t="shared" si="1118"/>
        <v>74.75</v>
      </c>
      <c r="O991" s="400">
        <f t="shared" si="1129"/>
        <v>79.75</v>
      </c>
    </row>
    <row r="992" spans="4:15" x14ac:dyDescent="0.25">
      <c r="D992" s="214">
        <f t="shared" si="1117"/>
        <v>70.4375</v>
      </c>
      <c r="E992" s="214">
        <f t="shared" si="1118"/>
        <v>74.8125</v>
      </c>
      <c r="O992" s="400">
        <f t="shared" si="1129"/>
        <v>79.8125</v>
      </c>
    </row>
    <row r="993" spans="4:15" x14ac:dyDescent="0.25">
      <c r="D993" s="214">
        <f t="shared" si="1117"/>
        <v>70.5</v>
      </c>
      <c r="E993" s="214">
        <f t="shared" si="1118"/>
        <v>74.875</v>
      </c>
      <c r="O993" s="400">
        <f t="shared" si="1129"/>
        <v>79.875</v>
      </c>
    </row>
    <row r="994" spans="4:15" x14ac:dyDescent="0.25">
      <c r="D994" s="214">
        <f t="shared" si="1117"/>
        <v>70.5625</v>
      </c>
      <c r="E994" s="214">
        <f t="shared" si="1118"/>
        <v>74.9375</v>
      </c>
      <c r="O994" s="400">
        <f t="shared" si="1129"/>
        <v>79.9375</v>
      </c>
    </row>
    <row r="995" spans="4:15" x14ac:dyDescent="0.25">
      <c r="D995" s="214">
        <f t="shared" si="1117"/>
        <v>70.625</v>
      </c>
      <c r="E995" s="214">
        <f t="shared" si="1118"/>
        <v>75</v>
      </c>
      <c r="O995" s="400">
        <f t="shared" si="1129"/>
        <v>80</v>
      </c>
    </row>
    <row r="996" spans="4:15" x14ac:dyDescent="0.25">
      <c r="D996" s="214">
        <f t="shared" ref="D996:D1059" si="1130">D995+0.0625</f>
        <v>70.6875</v>
      </c>
      <c r="E996" s="214">
        <f t="shared" ref="E996:E1059" si="1131">E995+0.0625</f>
        <v>75.0625</v>
      </c>
    </row>
    <row r="997" spans="4:15" x14ac:dyDescent="0.25">
      <c r="D997" s="214">
        <f t="shared" si="1130"/>
        <v>70.75</v>
      </c>
      <c r="E997" s="214">
        <f t="shared" si="1131"/>
        <v>75.125</v>
      </c>
    </row>
    <row r="998" spans="4:15" x14ac:dyDescent="0.25">
      <c r="D998" s="214">
        <f t="shared" si="1130"/>
        <v>70.8125</v>
      </c>
      <c r="E998" s="214">
        <f t="shared" si="1131"/>
        <v>75.1875</v>
      </c>
    </row>
    <row r="999" spans="4:15" x14ac:dyDescent="0.25">
      <c r="D999" s="214">
        <f t="shared" si="1130"/>
        <v>70.875</v>
      </c>
      <c r="E999" s="214">
        <f t="shared" si="1131"/>
        <v>75.25</v>
      </c>
    </row>
    <row r="1000" spans="4:15" x14ac:dyDescent="0.25">
      <c r="D1000" s="214">
        <f t="shared" si="1130"/>
        <v>70.9375</v>
      </c>
      <c r="E1000" s="214">
        <f t="shared" si="1131"/>
        <v>75.3125</v>
      </c>
    </row>
    <row r="1001" spans="4:15" x14ac:dyDescent="0.25">
      <c r="D1001" s="214">
        <f t="shared" si="1130"/>
        <v>71</v>
      </c>
      <c r="E1001" s="214">
        <f t="shared" si="1131"/>
        <v>75.375</v>
      </c>
    </row>
    <row r="1002" spans="4:15" x14ac:dyDescent="0.25">
      <c r="D1002" s="214">
        <f t="shared" si="1130"/>
        <v>71.0625</v>
      </c>
      <c r="E1002" s="214">
        <f t="shared" si="1131"/>
        <v>75.4375</v>
      </c>
    </row>
    <row r="1003" spans="4:15" x14ac:dyDescent="0.25">
      <c r="D1003" s="214">
        <f t="shared" si="1130"/>
        <v>71.125</v>
      </c>
      <c r="E1003" s="214">
        <f t="shared" si="1131"/>
        <v>75.5</v>
      </c>
    </row>
    <row r="1004" spans="4:15" x14ac:dyDescent="0.25">
      <c r="D1004" s="214">
        <f t="shared" si="1130"/>
        <v>71.1875</v>
      </c>
      <c r="E1004" s="214">
        <f t="shared" si="1131"/>
        <v>75.5625</v>
      </c>
    </row>
    <row r="1005" spans="4:15" x14ac:dyDescent="0.25">
      <c r="D1005" s="214">
        <f t="shared" si="1130"/>
        <v>71.25</v>
      </c>
      <c r="E1005" s="214">
        <f t="shared" si="1131"/>
        <v>75.625</v>
      </c>
    </row>
    <row r="1006" spans="4:15" x14ac:dyDescent="0.25">
      <c r="D1006" s="214">
        <f t="shared" si="1130"/>
        <v>71.3125</v>
      </c>
      <c r="E1006" s="214">
        <f t="shared" si="1131"/>
        <v>75.6875</v>
      </c>
    </row>
    <row r="1007" spans="4:15" x14ac:dyDescent="0.25">
      <c r="D1007" s="214">
        <f t="shared" si="1130"/>
        <v>71.375</v>
      </c>
      <c r="E1007" s="214">
        <f t="shared" si="1131"/>
        <v>75.75</v>
      </c>
    </row>
    <row r="1008" spans="4:15" x14ac:dyDescent="0.25">
      <c r="D1008" s="214">
        <f t="shared" si="1130"/>
        <v>71.4375</v>
      </c>
      <c r="E1008" s="214">
        <f t="shared" si="1131"/>
        <v>75.8125</v>
      </c>
    </row>
    <row r="1009" spans="4:5" x14ac:dyDescent="0.25">
      <c r="D1009" s="214">
        <f t="shared" si="1130"/>
        <v>71.5</v>
      </c>
      <c r="E1009" s="214">
        <f t="shared" si="1131"/>
        <v>75.875</v>
      </c>
    </row>
    <row r="1010" spans="4:5" x14ac:dyDescent="0.25">
      <c r="D1010" s="214">
        <f t="shared" si="1130"/>
        <v>71.5625</v>
      </c>
      <c r="E1010" s="214">
        <f t="shared" si="1131"/>
        <v>75.9375</v>
      </c>
    </row>
    <row r="1011" spans="4:5" x14ac:dyDescent="0.25">
      <c r="D1011" s="214">
        <f t="shared" si="1130"/>
        <v>71.625</v>
      </c>
      <c r="E1011" s="214">
        <f t="shared" si="1131"/>
        <v>76</v>
      </c>
    </row>
    <row r="1012" spans="4:5" x14ac:dyDescent="0.25">
      <c r="D1012" s="214">
        <f t="shared" si="1130"/>
        <v>71.6875</v>
      </c>
      <c r="E1012" s="214">
        <f t="shared" si="1131"/>
        <v>76.0625</v>
      </c>
    </row>
    <row r="1013" spans="4:5" x14ac:dyDescent="0.25">
      <c r="D1013" s="214">
        <f t="shared" si="1130"/>
        <v>71.75</v>
      </c>
      <c r="E1013" s="214">
        <f t="shared" si="1131"/>
        <v>76.125</v>
      </c>
    </row>
    <row r="1014" spans="4:5" x14ac:dyDescent="0.25">
      <c r="D1014" s="214">
        <f t="shared" si="1130"/>
        <v>71.8125</v>
      </c>
      <c r="E1014" s="214">
        <f t="shared" si="1131"/>
        <v>76.1875</v>
      </c>
    </row>
    <row r="1015" spans="4:5" x14ac:dyDescent="0.25">
      <c r="D1015" s="214">
        <f t="shared" si="1130"/>
        <v>71.875</v>
      </c>
      <c r="E1015" s="214">
        <f t="shared" si="1131"/>
        <v>76.25</v>
      </c>
    </row>
    <row r="1016" spans="4:5" x14ac:dyDescent="0.25">
      <c r="D1016" s="214">
        <f t="shared" si="1130"/>
        <v>71.9375</v>
      </c>
      <c r="E1016" s="214">
        <f t="shared" si="1131"/>
        <v>76.3125</v>
      </c>
    </row>
    <row r="1017" spans="4:5" x14ac:dyDescent="0.25">
      <c r="D1017" s="214">
        <f t="shared" si="1130"/>
        <v>72</v>
      </c>
      <c r="E1017" s="214">
        <f t="shared" si="1131"/>
        <v>76.375</v>
      </c>
    </row>
    <row r="1018" spans="4:5" x14ac:dyDescent="0.25">
      <c r="D1018" s="214">
        <f t="shared" si="1130"/>
        <v>72.0625</v>
      </c>
      <c r="E1018" s="214">
        <f t="shared" si="1131"/>
        <v>76.4375</v>
      </c>
    </row>
    <row r="1019" spans="4:5" x14ac:dyDescent="0.25">
      <c r="D1019" s="214">
        <f t="shared" si="1130"/>
        <v>72.125</v>
      </c>
      <c r="E1019" s="214">
        <f t="shared" si="1131"/>
        <v>76.5</v>
      </c>
    </row>
    <row r="1020" spans="4:5" x14ac:dyDescent="0.25">
      <c r="D1020" s="214">
        <f t="shared" si="1130"/>
        <v>72.1875</v>
      </c>
      <c r="E1020" s="214">
        <f t="shared" si="1131"/>
        <v>76.5625</v>
      </c>
    </row>
    <row r="1021" spans="4:5" x14ac:dyDescent="0.25">
      <c r="D1021" s="214">
        <f t="shared" si="1130"/>
        <v>72.25</v>
      </c>
      <c r="E1021" s="214">
        <f t="shared" si="1131"/>
        <v>76.625</v>
      </c>
    </row>
    <row r="1022" spans="4:5" x14ac:dyDescent="0.25">
      <c r="D1022" s="214">
        <f t="shared" si="1130"/>
        <v>72.3125</v>
      </c>
      <c r="E1022" s="214">
        <f t="shared" si="1131"/>
        <v>76.6875</v>
      </c>
    </row>
    <row r="1023" spans="4:5" x14ac:dyDescent="0.25">
      <c r="D1023" s="214">
        <f t="shared" si="1130"/>
        <v>72.375</v>
      </c>
      <c r="E1023" s="214">
        <f t="shared" si="1131"/>
        <v>76.75</v>
      </c>
    </row>
    <row r="1024" spans="4:5" x14ac:dyDescent="0.25">
      <c r="D1024" s="214">
        <f t="shared" si="1130"/>
        <v>72.4375</v>
      </c>
      <c r="E1024" s="214">
        <f t="shared" si="1131"/>
        <v>76.8125</v>
      </c>
    </row>
    <row r="1025" spans="4:5" x14ac:dyDescent="0.25">
      <c r="D1025" s="214">
        <f t="shared" si="1130"/>
        <v>72.5</v>
      </c>
      <c r="E1025" s="214">
        <f t="shared" si="1131"/>
        <v>76.875</v>
      </c>
    </row>
    <row r="1026" spans="4:5" x14ac:dyDescent="0.25">
      <c r="D1026" s="214">
        <f t="shared" si="1130"/>
        <v>72.5625</v>
      </c>
      <c r="E1026" s="214">
        <f t="shared" si="1131"/>
        <v>76.9375</v>
      </c>
    </row>
    <row r="1027" spans="4:5" x14ac:dyDescent="0.25">
      <c r="D1027" s="214">
        <f t="shared" si="1130"/>
        <v>72.625</v>
      </c>
      <c r="E1027" s="214">
        <f t="shared" si="1131"/>
        <v>77</v>
      </c>
    </row>
    <row r="1028" spans="4:5" x14ac:dyDescent="0.25">
      <c r="D1028" s="214">
        <f t="shared" si="1130"/>
        <v>72.6875</v>
      </c>
      <c r="E1028" s="214">
        <f t="shared" si="1131"/>
        <v>77.0625</v>
      </c>
    </row>
    <row r="1029" spans="4:5" x14ac:dyDescent="0.25">
      <c r="D1029" s="214">
        <f t="shared" si="1130"/>
        <v>72.75</v>
      </c>
      <c r="E1029" s="214">
        <f t="shared" si="1131"/>
        <v>77.125</v>
      </c>
    </row>
    <row r="1030" spans="4:5" x14ac:dyDescent="0.25">
      <c r="D1030" s="214">
        <f t="shared" si="1130"/>
        <v>72.8125</v>
      </c>
      <c r="E1030" s="214">
        <f t="shared" si="1131"/>
        <v>77.1875</v>
      </c>
    </row>
    <row r="1031" spans="4:5" x14ac:dyDescent="0.25">
      <c r="D1031" s="214">
        <f t="shared" si="1130"/>
        <v>72.875</v>
      </c>
      <c r="E1031" s="214">
        <f t="shared" si="1131"/>
        <v>77.25</v>
      </c>
    </row>
    <row r="1032" spans="4:5" x14ac:dyDescent="0.25">
      <c r="D1032" s="214">
        <f t="shared" si="1130"/>
        <v>72.9375</v>
      </c>
      <c r="E1032" s="214">
        <f t="shared" si="1131"/>
        <v>77.3125</v>
      </c>
    </row>
    <row r="1033" spans="4:5" x14ac:dyDescent="0.25">
      <c r="D1033" s="214">
        <f t="shared" si="1130"/>
        <v>73</v>
      </c>
      <c r="E1033" s="214">
        <f t="shared" si="1131"/>
        <v>77.375</v>
      </c>
    </row>
    <row r="1034" spans="4:5" x14ac:dyDescent="0.25">
      <c r="D1034" s="214">
        <f t="shared" si="1130"/>
        <v>73.0625</v>
      </c>
      <c r="E1034" s="214">
        <f t="shared" si="1131"/>
        <v>77.4375</v>
      </c>
    </row>
    <row r="1035" spans="4:5" x14ac:dyDescent="0.25">
      <c r="D1035" s="214">
        <f t="shared" si="1130"/>
        <v>73.125</v>
      </c>
      <c r="E1035" s="214">
        <f t="shared" si="1131"/>
        <v>77.5</v>
      </c>
    </row>
    <row r="1036" spans="4:5" x14ac:dyDescent="0.25">
      <c r="D1036" s="214">
        <f t="shared" si="1130"/>
        <v>73.1875</v>
      </c>
      <c r="E1036" s="214">
        <f t="shared" si="1131"/>
        <v>77.5625</v>
      </c>
    </row>
    <row r="1037" spans="4:5" x14ac:dyDescent="0.25">
      <c r="D1037" s="214">
        <f t="shared" si="1130"/>
        <v>73.25</v>
      </c>
      <c r="E1037" s="214">
        <f t="shared" si="1131"/>
        <v>77.625</v>
      </c>
    </row>
    <row r="1038" spans="4:5" x14ac:dyDescent="0.25">
      <c r="D1038" s="214">
        <f t="shared" si="1130"/>
        <v>73.3125</v>
      </c>
      <c r="E1038" s="214">
        <f t="shared" si="1131"/>
        <v>77.6875</v>
      </c>
    </row>
    <row r="1039" spans="4:5" x14ac:dyDescent="0.25">
      <c r="D1039" s="214">
        <f t="shared" si="1130"/>
        <v>73.375</v>
      </c>
      <c r="E1039" s="214">
        <f t="shared" si="1131"/>
        <v>77.75</v>
      </c>
    </row>
    <row r="1040" spans="4:5" x14ac:dyDescent="0.25">
      <c r="D1040" s="214">
        <f t="shared" si="1130"/>
        <v>73.4375</v>
      </c>
      <c r="E1040" s="214">
        <f t="shared" si="1131"/>
        <v>77.8125</v>
      </c>
    </row>
    <row r="1041" spans="4:5" x14ac:dyDescent="0.25">
      <c r="D1041" s="214">
        <f t="shared" si="1130"/>
        <v>73.5</v>
      </c>
      <c r="E1041" s="214">
        <f t="shared" si="1131"/>
        <v>77.875</v>
      </c>
    </row>
    <row r="1042" spans="4:5" x14ac:dyDescent="0.25">
      <c r="D1042" s="214">
        <f t="shared" si="1130"/>
        <v>73.5625</v>
      </c>
      <c r="E1042" s="214">
        <f t="shared" si="1131"/>
        <v>77.9375</v>
      </c>
    </row>
    <row r="1043" spans="4:5" x14ac:dyDescent="0.25">
      <c r="D1043" s="214">
        <f t="shared" si="1130"/>
        <v>73.625</v>
      </c>
      <c r="E1043" s="214">
        <f t="shared" si="1131"/>
        <v>78</v>
      </c>
    </row>
    <row r="1044" spans="4:5" x14ac:dyDescent="0.25">
      <c r="D1044" s="214">
        <f t="shared" si="1130"/>
        <v>73.6875</v>
      </c>
      <c r="E1044" s="214">
        <f t="shared" si="1131"/>
        <v>78.0625</v>
      </c>
    </row>
    <row r="1045" spans="4:5" x14ac:dyDescent="0.25">
      <c r="D1045" s="214">
        <f t="shared" si="1130"/>
        <v>73.75</v>
      </c>
      <c r="E1045" s="214">
        <f t="shared" si="1131"/>
        <v>78.125</v>
      </c>
    </row>
    <row r="1046" spans="4:5" x14ac:dyDescent="0.25">
      <c r="D1046" s="214">
        <f t="shared" si="1130"/>
        <v>73.8125</v>
      </c>
      <c r="E1046" s="214">
        <f t="shared" si="1131"/>
        <v>78.1875</v>
      </c>
    </row>
    <row r="1047" spans="4:5" x14ac:dyDescent="0.25">
      <c r="D1047" s="214">
        <f t="shared" si="1130"/>
        <v>73.875</v>
      </c>
      <c r="E1047" s="214">
        <f t="shared" si="1131"/>
        <v>78.25</v>
      </c>
    </row>
    <row r="1048" spans="4:5" x14ac:dyDescent="0.25">
      <c r="D1048" s="214">
        <f t="shared" si="1130"/>
        <v>73.9375</v>
      </c>
      <c r="E1048" s="214">
        <f t="shared" si="1131"/>
        <v>78.3125</v>
      </c>
    </row>
    <row r="1049" spans="4:5" x14ac:dyDescent="0.25">
      <c r="D1049" s="214">
        <f t="shared" si="1130"/>
        <v>74</v>
      </c>
      <c r="E1049" s="214">
        <f t="shared" si="1131"/>
        <v>78.375</v>
      </c>
    </row>
    <row r="1050" spans="4:5" x14ac:dyDescent="0.25">
      <c r="D1050" s="214">
        <f t="shared" si="1130"/>
        <v>74.0625</v>
      </c>
      <c r="E1050" s="214">
        <f t="shared" si="1131"/>
        <v>78.4375</v>
      </c>
    </row>
    <row r="1051" spans="4:5" x14ac:dyDescent="0.25">
      <c r="D1051" s="214">
        <f t="shared" si="1130"/>
        <v>74.125</v>
      </c>
      <c r="E1051" s="214">
        <f t="shared" si="1131"/>
        <v>78.5</v>
      </c>
    </row>
    <row r="1052" spans="4:5" x14ac:dyDescent="0.25">
      <c r="D1052" s="214">
        <f t="shared" si="1130"/>
        <v>74.1875</v>
      </c>
      <c r="E1052" s="214">
        <f t="shared" si="1131"/>
        <v>78.5625</v>
      </c>
    </row>
    <row r="1053" spans="4:5" x14ac:dyDescent="0.25">
      <c r="D1053" s="214">
        <f t="shared" si="1130"/>
        <v>74.25</v>
      </c>
      <c r="E1053" s="214">
        <f t="shared" si="1131"/>
        <v>78.625</v>
      </c>
    </row>
    <row r="1054" spans="4:5" x14ac:dyDescent="0.25">
      <c r="D1054" s="214">
        <f t="shared" si="1130"/>
        <v>74.3125</v>
      </c>
      <c r="E1054" s="214">
        <f t="shared" si="1131"/>
        <v>78.6875</v>
      </c>
    </row>
    <row r="1055" spans="4:5" x14ac:dyDescent="0.25">
      <c r="D1055" s="214">
        <f t="shared" si="1130"/>
        <v>74.375</v>
      </c>
      <c r="E1055" s="214">
        <f t="shared" si="1131"/>
        <v>78.75</v>
      </c>
    </row>
    <row r="1056" spans="4:5" x14ac:dyDescent="0.25">
      <c r="D1056" s="214">
        <f t="shared" si="1130"/>
        <v>74.4375</v>
      </c>
      <c r="E1056" s="214">
        <f t="shared" si="1131"/>
        <v>78.8125</v>
      </c>
    </row>
    <row r="1057" spans="4:5" x14ac:dyDescent="0.25">
      <c r="D1057" s="214">
        <f t="shared" si="1130"/>
        <v>74.5</v>
      </c>
      <c r="E1057" s="214">
        <f t="shared" si="1131"/>
        <v>78.875</v>
      </c>
    </row>
    <row r="1058" spans="4:5" x14ac:dyDescent="0.25">
      <c r="D1058" s="214">
        <f t="shared" si="1130"/>
        <v>74.5625</v>
      </c>
      <c r="E1058" s="214">
        <f t="shared" si="1131"/>
        <v>78.9375</v>
      </c>
    </row>
    <row r="1059" spans="4:5" x14ac:dyDescent="0.25">
      <c r="D1059" s="214">
        <f t="shared" si="1130"/>
        <v>74.625</v>
      </c>
      <c r="E1059" s="214">
        <f t="shared" si="1131"/>
        <v>79</v>
      </c>
    </row>
    <row r="1060" spans="4:5" x14ac:dyDescent="0.25">
      <c r="D1060" s="214">
        <f t="shared" ref="D1060:D1075" si="1132">D1059+0.0625</f>
        <v>74.6875</v>
      </c>
      <c r="E1060" s="214">
        <f t="shared" ref="E1060:E1075" si="1133">E1059+0.0625</f>
        <v>79.0625</v>
      </c>
    </row>
    <row r="1061" spans="4:5" x14ac:dyDescent="0.25">
      <c r="D1061" s="214">
        <f t="shared" si="1132"/>
        <v>74.75</v>
      </c>
      <c r="E1061" s="214">
        <f t="shared" si="1133"/>
        <v>79.125</v>
      </c>
    </row>
    <row r="1062" spans="4:5" x14ac:dyDescent="0.25">
      <c r="D1062" s="214">
        <f t="shared" si="1132"/>
        <v>74.8125</v>
      </c>
      <c r="E1062" s="214">
        <f t="shared" si="1133"/>
        <v>79.1875</v>
      </c>
    </row>
    <row r="1063" spans="4:5" x14ac:dyDescent="0.25">
      <c r="D1063" s="214">
        <f t="shared" si="1132"/>
        <v>74.875</v>
      </c>
      <c r="E1063" s="214">
        <f t="shared" si="1133"/>
        <v>79.25</v>
      </c>
    </row>
    <row r="1064" spans="4:5" x14ac:dyDescent="0.25">
      <c r="D1064" s="214">
        <f t="shared" si="1132"/>
        <v>74.9375</v>
      </c>
      <c r="E1064" s="214">
        <f t="shared" si="1133"/>
        <v>79.3125</v>
      </c>
    </row>
    <row r="1065" spans="4:5" x14ac:dyDescent="0.25">
      <c r="D1065" s="214">
        <f t="shared" si="1132"/>
        <v>75</v>
      </c>
      <c r="E1065" s="214">
        <f t="shared" si="1133"/>
        <v>79.375</v>
      </c>
    </row>
    <row r="1066" spans="4:5" x14ac:dyDescent="0.25">
      <c r="D1066" s="214">
        <f t="shared" si="1132"/>
        <v>75.0625</v>
      </c>
      <c r="E1066" s="214">
        <f t="shared" si="1133"/>
        <v>79.4375</v>
      </c>
    </row>
    <row r="1067" spans="4:5" x14ac:dyDescent="0.25">
      <c r="D1067" s="214">
        <f t="shared" si="1132"/>
        <v>75.125</v>
      </c>
      <c r="E1067" s="214">
        <f t="shared" si="1133"/>
        <v>79.5</v>
      </c>
    </row>
    <row r="1068" spans="4:5" x14ac:dyDescent="0.25">
      <c r="D1068" s="214">
        <f t="shared" si="1132"/>
        <v>75.1875</v>
      </c>
      <c r="E1068" s="214">
        <f t="shared" si="1133"/>
        <v>79.5625</v>
      </c>
    </row>
    <row r="1069" spans="4:5" x14ac:dyDescent="0.25">
      <c r="D1069" s="214">
        <f t="shared" si="1132"/>
        <v>75.25</v>
      </c>
      <c r="E1069" s="214">
        <f t="shared" si="1133"/>
        <v>79.625</v>
      </c>
    </row>
    <row r="1070" spans="4:5" x14ac:dyDescent="0.25">
      <c r="D1070" s="214">
        <f t="shared" si="1132"/>
        <v>75.3125</v>
      </c>
      <c r="E1070" s="214">
        <f t="shared" si="1133"/>
        <v>79.6875</v>
      </c>
    </row>
    <row r="1071" spans="4:5" x14ac:dyDescent="0.25">
      <c r="D1071" s="214">
        <f t="shared" si="1132"/>
        <v>75.375</v>
      </c>
      <c r="E1071" s="214">
        <f t="shared" si="1133"/>
        <v>79.75</v>
      </c>
    </row>
    <row r="1072" spans="4:5" x14ac:dyDescent="0.25">
      <c r="D1072" s="214">
        <f t="shared" si="1132"/>
        <v>75.4375</v>
      </c>
      <c r="E1072" s="214">
        <f t="shared" si="1133"/>
        <v>79.8125</v>
      </c>
    </row>
    <row r="1073" spans="4:5" x14ac:dyDescent="0.25">
      <c r="D1073" s="214">
        <f t="shared" si="1132"/>
        <v>75.5</v>
      </c>
      <c r="E1073" s="214">
        <f t="shared" si="1133"/>
        <v>79.875</v>
      </c>
    </row>
    <row r="1074" spans="4:5" x14ac:dyDescent="0.25">
      <c r="D1074" s="214">
        <f t="shared" si="1132"/>
        <v>75.5625</v>
      </c>
      <c r="E1074" s="214">
        <f t="shared" si="1133"/>
        <v>79.9375</v>
      </c>
    </row>
    <row r="1075" spans="4:5" x14ac:dyDescent="0.25">
      <c r="D1075" s="214">
        <f t="shared" si="1132"/>
        <v>75.625</v>
      </c>
      <c r="E1075" s="214">
        <f t="shared" si="1133"/>
        <v>80</v>
      </c>
    </row>
    <row r="1076" spans="4:5" x14ac:dyDescent="0.25">
      <c r="D1076" s="214">
        <f t="shared" ref="D1076:D1107" si="1134">D1075+0.0625</f>
        <v>75.6875</v>
      </c>
    </row>
    <row r="1077" spans="4:5" x14ac:dyDescent="0.25">
      <c r="D1077" s="214">
        <f t="shared" si="1134"/>
        <v>75.75</v>
      </c>
    </row>
    <row r="1078" spans="4:5" x14ac:dyDescent="0.25">
      <c r="D1078" s="214">
        <f t="shared" si="1134"/>
        <v>75.8125</v>
      </c>
    </row>
    <row r="1079" spans="4:5" x14ac:dyDescent="0.25">
      <c r="D1079" s="214">
        <f t="shared" si="1134"/>
        <v>75.875</v>
      </c>
    </row>
    <row r="1080" spans="4:5" x14ac:dyDescent="0.25">
      <c r="D1080" s="214">
        <f t="shared" si="1134"/>
        <v>75.9375</v>
      </c>
    </row>
    <row r="1081" spans="4:5" x14ac:dyDescent="0.25">
      <c r="D1081" s="214">
        <f t="shared" si="1134"/>
        <v>76</v>
      </c>
    </row>
    <row r="1082" spans="4:5" x14ac:dyDescent="0.25">
      <c r="D1082" s="214">
        <f t="shared" si="1134"/>
        <v>76.0625</v>
      </c>
    </row>
    <row r="1083" spans="4:5" x14ac:dyDescent="0.25">
      <c r="D1083" s="214">
        <f t="shared" si="1134"/>
        <v>76.125</v>
      </c>
    </row>
    <row r="1084" spans="4:5" x14ac:dyDescent="0.25">
      <c r="D1084" s="214">
        <f t="shared" si="1134"/>
        <v>76.1875</v>
      </c>
    </row>
    <row r="1085" spans="4:5" x14ac:dyDescent="0.25">
      <c r="D1085" s="214">
        <f t="shared" si="1134"/>
        <v>76.25</v>
      </c>
    </row>
    <row r="1086" spans="4:5" x14ac:dyDescent="0.25">
      <c r="D1086" s="214">
        <f t="shared" si="1134"/>
        <v>76.3125</v>
      </c>
    </row>
    <row r="1087" spans="4:5" x14ac:dyDescent="0.25">
      <c r="D1087" s="214">
        <f t="shared" si="1134"/>
        <v>76.375</v>
      </c>
    </row>
    <row r="1088" spans="4:5" x14ac:dyDescent="0.25">
      <c r="D1088" s="214">
        <f t="shared" si="1134"/>
        <v>76.4375</v>
      </c>
    </row>
    <row r="1089" spans="4:4" x14ac:dyDescent="0.25">
      <c r="D1089" s="214">
        <f t="shared" si="1134"/>
        <v>76.5</v>
      </c>
    </row>
    <row r="1090" spans="4:4" x14ac:dyDescent="0.25">
      <c r="D1090" s="214">
        <f t="shared" si="1134"/>
        <v>76.5625</v>
      </c>
    </row>
    <row r="1091" spans="4:4" x14ac:dyDescent="0.25">
      <c r="D1091" s="214">
        <f t="shared" si="1134"/>
        <v>76.625</v>
      </c>
    </row>
    <row r="1092" spans="4:4" x14ac:dyDescent="0.25">
      <c r="D1092" s="214">
        <f t="shared" si="1134"/>
        <v>76.6875</v>
      </c>
    </row>
    <row r="1093" spans="4:4" x14ac:dyDescent="0.25">
      <c r="D1093" s="214">
        <f t="shared" si="1134"/>
        <v>76.75</v>
      </c>
    </row>
    <row r="1094" spans="4:4" x14ac:dyDescent="0.25">
      <c r="D1094" s="214">
        <f t="shared" si="1134"/>
        <v>76.8125</v>
      </c>
    </row>
    <row r="1095" spans="4:4" x14ac:dyDescent="0.25">
      <c r="D1095" s="214">
        <f t="shared" si="1134"/>
        <v>76.875</v>
      </c>
    </row>
    <row r="1096" spans="4:4" x14ac:dyDescent="0.25">
      <c r="D1096" s="214">
        <f t="shared" si="1134"/>
        <v>76.9375</v>
      </c>
    </row>
    <row r="1097" spans="4:4" x14ac:dyDescent="0.25">
      <c r="D1097" s="214">
        <f t="shared" si="1134"/>
        <v>77</v>
      </c>
    </row>
    <row r="1098" spans="4:4" x14ac:dyDescent="0.25">
      <c r="D1098" s="214">
        <f t="shared" si="1134"/>
        <v>77.0625</v>
      </c>
    </row>
    <row r="1099" spans="4:4" x14ac:dyDescent="0.25">
      <c r="D1099" s="214">
        <f t="shared" si="1134"/>
        <v>77.125</v>
      </c>
    </row>
    <row r="1100" spans="4:4" x14ac:dyDescent="0.25">
      <c r="D1100" s="214">
        <f t="shared" si="1134"/>
        <v>77.1875</v>
      </c>
    </row>
    <row r="1101" spans="4:4" x14ac:dyDescent="0.25">
      <c r="D1101" s="214">
        <f t="shared" si="1134"/>
        <v>77.25</v>
      </c>
    </row>
    <row r="1102" spans="4:4" x14ac:dyDescent="0.25">
      <c r="D1102" s="214">
        <f t="shared" si="1134"/>
        <v>77.3125</v>
      </c>
    </row>
    <row r="1103" spans="4:4" x14ac:dyDescent="0.25">
      <c r="D1103" s="214">
        <f t="shared" si="1134"/>
        <v>77.375</v>
      </c>
    </row>
    <row r="1104" spans="4:4" x14ac:dyDescent="0.25">
      <c r="D1104" s="214">
        <f t="shared" si="1134"/>
        <v>77.4375</v>
      </c>
    </row>
    <row r="1105" spans="4:4" x14ac:dyDescent="0.25">
      <c r="D1105" s="214">
        <f t="shared" si="1134"/>
        <v>77.5</v>
      </c>
    </row>
    <row r="1106" spans="4:4" x14ac:dyDescent="0.25">
      <c r="D1106" s="214">
        <f t="shared" si="1134"/>
        <v>77.5625</v>
      </c>
    </row>
    <row r="1107" spans="4:4" x14ac:dyDescent="0.25">
      <c r="D1107" s="214">
        <f t="shared" si="1134"/>
        <v>77.625</v>
      </c>
    </row>
    <row r="1108" spans="4:4" x14ac:dyDescent="0.25">
      <c r="D1108" s="214">
        <f t="shared" ref="D1108:D1139" si="1135">D1107+0.0625</f>
        <v>77.6875</v>
      </c>
    </row>
    <row r="1109" spans="4:4" x14ac:dyDescent="0.25">
      <c r="D1109" s="214">
        <f t="shared" si="1135"/>
        <v>77.75</v>
      </c>
    </row>
    <row r="1110" spans="4:4" x14ac:dyDescent="0.25">
      <c r="D1110" s="214">
        <f t="shared" si="1135"/>
        <v>77.8125</v>
      </c>
    </row>
    <row r="1111" spans="4:4" x14ac:dyDescent="0.25">
      <c r="D1111" s="214">
        <f t="shared" si="1135"/>
        <v>77.875</v>
      </c>
    </row>
    <row r="1112" spans="4:4" x14ac:dyDescent="0.25">
      <c r="D1112" s="214">
        <f t="shared" si="1135"/>
        <v>77.9375</v>
      </c>
    </row>
    <row r="1113" spans="4:4" x14ac:dyDescent="0.25">
      <c r="D1113" s="214">
        <f t="shared" si="1135"/>
        <v>78</v>
      </c>
    </row>
    <row r="1114" spans="4:4" x14ac:dyDescent="0.25">
      <c r="D1114" s="214">
        <f t="shared" si="1135"/>
        <v>78.0625</v>
      </c>
    </row>
    <row r="1115" spans="4:4" x14ac:dyDescent="0.25">
      <c r="D1115" s="214">
        <f t="shared" si="1135"/>
        <v>78.125</v>
      </c>
    </row>
    <row r="1116" spans="4:4" x14ac:dyDescent="0.25">
      <c r="D1116" s="214">
        <f t="shared" si="1135"/>
        <v>78.1875</v>
      </c>
    </row>
    <row r="1117" spans="4:4" x14ac:dyDescent="0.25">
      <c r="D1117" s="214">
        <f t="shared" si="1135"/>
        <v>78.25</v>
      </c>
    </row>
    <row r="1118" spans="4:4" x14ac:dyDescent="0.25">
      <c r="D1118" s="214">
        <f t="shared" si="1135"/>
        <v>78.3125</v>
      </c>
    </row>
    <row r="1119" spans="4:4" x14ac:dyDescent="0.25">
      <c r="D1119" s="214">
        <f t="shared" si="1135"/>
        <v>78.375</v>
      </c>
    </row>
    <row r="1120" spans="4:4" x14ac:dyDescent="0.25">
      <c r="D1120" s="214">
        <f t="shared" si="1135"/>
        <v>78.4375</v>
      </c>
    </row>
    <row r="1121" spans="4:4" x14ac:dyDescent="0.25">
      <c r="D1121" s="214">
        <f t="shared" si="1135"/>
        <v>78.5</v>
      </c>
    </row>
    <row r="1122" spans="4:4" x14ac:dyDescent="0.25">
      <c r="D1122" s="214">
        <f t="shared" si="1135"/>
        <v>78.5625</v>
      </c>
    </row>
    <row r="1123" spans="4:4" x14ac:dyDescent="0.25">
      <c r="D1123" s="214">
        <f t="shared" si="1135"/>
        <v>78.625</v>
      </c>
    </row>
    <row r="1124" spans="4:4" x14ac:dyDescent="0.25">
      <c r="D1124" s="214">
        <f t="shared" si="1135"/>
        <v>78.6875</v>
      </c>
    </row>
    <row r="1125" spans="4:4" x14ac:dyDescent="0.25">
      <c r="D1125" s="214">
        <f t="shared" si="1135"/>
        <v>78.75</v>
      </c>
    </row>
    <row r="1126" spans="4:4" x14ac:dyDescent="0.25">
      <c r="D1126" s="214">
        <f t="shared" si="1135"/>
        <v>78.8125</v>
      </c>
    </row>
    <row r="1127" spans="4:4" x14ac:dyDescent="0.25">
      <c r="D1127" s="214">
        <f t="shared" si="1135"/>
        <v>78.875</v>
      </c>
    </row>
    <row r="1128" spans="4:4" x14ac:dyDescent="0.25">
      <c r="D1128" s="214">
        <f t="shared" si="1135"/>
        <v>78.9375</v>
      </c>
    </row>
    <row r="1129" spans="4:4" x14ac:dyDescent="0.25">
      <c r="D1129" s="214">
        <f t="shared" si="1135"/>
        <v>79</v>
      </c>
    </row>
    <row r="1130" spans="4:4" x14ac:dyDescent="0.25">
      <c r="D1130" s="214">
        <f t="shared" si="1135"/>
        <v>79.0625</v>
      </c>
    </row>
    <row r="1131" spans="4:4" x14ac:dyDescent="0.25">
      <c r="D1131" s="214">
        <f t="shared" si="1135"/>
        <v>79.125</v>
      </c>
    </row>
    <row r="1132" spans="4:4" x14ac:dyDescent="0.25">
      <c r="D1132" s="214">
        <f t="shared" si="1135"/>
        <v>79.1875</v>
      </c>
    </row>
    <row r="1133" spans="4:4" x14ac:dyDescent="0.25">
      <c r="D1133" s="214">
        <f t="shared" si="1135"/>
        <v>79.25</v>
      </c>
    </row>
    <row r="1134" spans="4:4" x14ac:dyDescent="0.25">
      <c r="D1134" s="214">
        <f t="shared" si="1135"/>
        <v>79.3125</v>
      </c>
    </row>
    <row r="1135" spans="4:4" x14ac:dyDescent="0.25">
      <c r="D1135" s="214">
        <f t="shared" si="1135"/>
        <v>79.375</v>
      </c>
    </row>
    <row r="1136" spans="4:4" x14ac:dyDescent="0.25">
      <c r="D1136" s="214">
        <f t="shared" si="1135"/>
        <v>79.4375</v>
      </c>
    </row>
    <row r="1137" spans="4:4" x14ac:dyDescent="0.25">
      <c r="D1137" s="214">
        <f t="shared" si="1135"/>
        <v>79.5</v>
      </c>
    </row>
    <row r="1138" spans="4:4" x14ac:dyDescent="0.25">
      <c r="D1138" s="214">
        <f t="shared" si="1135"/>
        <v>79.5625</v>
      </c>
    </row>
    <row r="1139" spans="4:4" x14ac:dyDescent="0.25">
      <c r="D1139" s="214">
        <f t="shared" si="1135"/>
        <v>79.625</v>
      </c>
    </row>
    <row r="1140" spans="4:4" x14ac:dyDescent="0.25">
      <c r="D1140" s="214">
        <f t="shared" ref="D1140:D1145" si="1136">D1139+0.0625</f>
        <v>79.6875</v>
      </c>
    </row>
    <row r="1141" spans="4:4" x14ac:dyDescent="0.25">
      <c r="D1141" s="214">
        <f t="shared" si="1136"/>
        <v>79.75</v>
      </c>
    </row>
    <row r="1142" spans="4:4" x14ac:dyDescent="0.25">
      <c r="D1142" s="214">
        <f t="shared" si="1136"/>
        <v>79.8125</v>
      </c>
    </row>
    <row r="1143" spans="4:4" x14ac:dyDescent="0.25">
      <c r="D1143" s="214">
        <f t="shared" si="1136"/>
        <v>79.875</v>
      </c>
    </row>
    <row r="1144" spans="4:4" x14ac:dyDescent="0.25">
      <c r="D1144" s="214">
        <f t="shared" si="1136"/>
        <v>79.9375</v>
      </c>
    </row>
    <row r="1145" spans="4:4" x14ac:dyDescent="0.25">
      <c r="D1145" s="214">
        <f t="shared" si="1136"/>
        <v>80</v>
      </c>
    </row>
  </sheetData>
  <sheetProtection algorithmName="SHA-512" hashValue="IkaE8YA/2LwgxYGNWDNsOp7ecEH9OPbEHvV2x+16EUgKa2Aumuwj03QbMrHbTXI6zTIvs+ZyacFCj+n+HO7xWQ==" saltValue="3TYD2/qPJgDb+uSeDKdc6Q==" spinCount="100000" sheet="1" objects="1" scenarios="1"/>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F1CCE-A98B-452D-BF92-98D5678D7D8E}">
  <sheetPr>
    <tabColor rgb="FF00B0F0"/>
  </sheetPr>
  <dimension ref="A1:X34"/>
  <sheetViews>
    <sheetView workbookViewId="0"/>
  </sheetViews>
  <sheetFormatPr defaultRowHeight="15" x14ac:dyDescent="0.25"/>
  <cols>
    <col min="1" max="1" width="15" customWidth="1"/>
    <col min="2" max="2" width="3.28515625" customWidth="1"/>
    <col min="3" max="3" width="6.5703125" customWidth="1"/>
    <col min="4" max="4" width="3.28515625" customWidth="1"/>
    <col min="5" max="5" width="6.5703125" customWidth="1"/>
    <col min="6" max="6" width="6.7109375" customWidth="1"/>
    <col min="7" max="7" width="3.28515625" customWidth="1"/>
    <col min="8" max="8" width="6.5703125" customWidth="1"/>
    <col min="9" max="9" width="3.28515625" customWidth="1"/>
    <col min="10" max="10" width="6.5703125" customWidth="1"/>
    <col min="11" max="13" width="0" hidden="1" customWidth="1"/>
    <col min="15" max="15" width="27.7109375" customWidth="1"/>
    <col min="16" max="16" width="1.140625" customWidth="1"/>
    <col min="17" max="17" width="27.7109375" customWidth="1"/>
    <col min="18" max="18" width="1.140625" customWidth="1"/>
    <col min="19" max="19" width="151.7109375" bestFit="1" customWidth="1"/>
  </cols>
  <sheetData>
    <row r="1" spans="1:24" s="138" customFormat="1" ht="22.5" customHeight="1" x14ac:dyDescent="0.25">
      <c r="A1" s="234" t="s">
        <v>926</v>
      </c>
      <c r="U1" s="138" t="s">
        <v>927</v>
      </c>
      <c r="V1" s="138" t="s">
        <v>928</v>
      </c>
      <c r="W1" s="138" t="s">
        <v>929</v>
      </c>
      <c r="X1" s="138" t="s">
        <v>930</v>
      </c>
    </row>
    <row r="2" spans="1:24" ht="15.75" thickBot="1" x14ac:dyDescent="0.3">
      <c r="B2" s="235" t="s">
        <v>931</v>
      </c>
      <c r="C2" s="236"/>
      <c r="D2" s="236"/>
      <c r="E2" s="236"/>
      <c r="G2" s="236" t="s">
        <v>932</v>
      </c>
      <c r="H2" s="236"/>
      <c r="I2" s="236"/>
      <c r="J2" s="236"/>
      <c r="O2" s="236" t="s">
        <v>48</v>
      </c>
      <c r="Q2" s="236" t="s">
        <v>63</v>
      </c>
      <c r="S2" s="236" t="s">
        <v>933</v>
      </c>
      <c r="U2" t="s">
        <v>934</v>
      </c>
      <c r="V2" t="s">
        <v>935</v>
      </c>
      <c r="W2" t="s">
        <v>936</v>
      </c>
      <c r="X2" t="s">
        <v>937</v>
      </c>
    </row>
    <row r="3" spans="1:24" x14ac:dyDescent="0.25">
      <c r="B3" t="s">
        <v>938</v>
      </c>
      <c r="C3">
        <v>8</v>
      </c>
      <c r="D3" t="s">
        <v>939</v>
      </c>
      <c r="E3">
        <v>9.99</v>
      </c>
      <c r="G3" t="s">
        <v>939</v>
      </c>
      <c r="H3">
        <v>12</v>
      </c>
      <c r="I3" t="s">
        <v>940</v>
      </c>
      <c r="J3">
        <v>36</v>
      </c>
      <c r="L3" t="s">
        <v>941</v>
      </c>
      <c r="M3" t="s">
        <v>938</v>
      </c>
      <c r="O3" t="str">
        <f t="shared" ref="O3:O32" si="0">CONCATENATE($B$2,B3,C3,$U$2,$B$2,D3,E3)</f>
        <v>"Width"&gt;=8,"Width"&lt;9.99</v>
      </c>
      <c r="Q3" t="str">
        <f t="shared" ref="Q3:Q32" si="1">CONCATENATE($G$2,G3,H3,$U$2,$G$2,I3,J3)</f>
        <v>"Height"&lt;12,"Height"&gt;36</v>
      </c>
      <c r="S3" t="str">
        <f>CONCATENATE($U$1,$V$2,$V$2,O3,$W$1,$V$1,Q3,$W$2,$X$1)</f>
        <v>IF(AND(AND("Width"&gt;=8,"Width"&lt;9.99),OR("Height"&lt;12,"Height"&gt;36)), "Please Call",</v>
      </c>
      <c r="T3" t="s">
        <v>936</v>
      </c>
    </row>
    <row r="4" spans="1:24" x14ac:dyDescent="0.25">
      <c r="B4" t="s">
        <v>938</v>
      </c>
      <c r="C4">
        <v>10</v>
      </c>
      <c r="D4" t="s">
        <v>939</v>
      </c>
      <c r="E4">
        <v>13.99</v>
      </c>
      <c r="G4" t="s">
        <v>939</v>
      </c>
      <c r="H4">
        <v>12</v>
      </c>
      <c r="I4" t="s">
        <v>940</v>
      </c>
      <c r="J4">
        <v>54</v>
      </c>
      <c r="L4" t="s">
        <v>941</v>
      </c>
      <c r="M4" t="s">
        <v>938</v>
      </c>
      <c r="O4" t="str">
        <f t="shared" si="0"/>
        <v>"Width"&gt;=10,"Width"&lt;13.99</v>
      </c>
      <c r="Q4" t="str">
        <f t="shared" si="1"/>
        <v>"Height"&lt;12,"Height"&gt;54</v>
      </c>
      <c r="S4" t="str">
        <f t="shared" ref="S4:S32" si="2">CONCATENATE($U$1,$V$2,$V$2,O4,$W$1,$V$1,Q4,$W$2,$X$1)</f>
        <v>IF(AND(AND("Width"&gt;=10,"Width"&lt;13.99),OR("Height"&lt;12,"Height"&gt;54)), "Please Call",</v>
      </c>
      <c r="T4" t="s">
        <v>936</v>
      </c>
    </row>
    <row r="5" spans="1:24" x14ac:dyDescent="0.25">
      <c r="B5" t="s">
        <v>938</v>
      </c>
      <c r="C5">
        <v>14</v>
      </c>
      <c r="D5" t="s">
        <v>939</v>
      </c>
      <c r="E5">
        <v>19.989999999999998</v>
      </c>
      <c r="G5" t="s">
        <v>939</v>
      </c>
      <c r="H5">
        <v>12</v>
      </c>
      <c r="I5" t="s">
        <v>940</v>
      </c>
      <c r="J5">
        <v>68</v>
      </c>
      <c r="L5" t="s">
        <v>941</v>
      </c>
      <c r="M5" t="s">
        <v>938</v>
      </c>
      <c r="O5" t="str">
        <f t="shared" si="0"/>
        <v>"Width"&gt;=14,"Width"&lt;19.99</v>
      </c>
      <c r="Q5" t="str">
        <f t="shared" si="1"/>
        <v>"Height"&lt;12,"Height"&gt;68</v>
      </c>
      <c r="S5" t="str">
        <f t="shared" si="2"/>
        <v>IF(AND(AND("Width"&gt;=14,"Width"&lt;19.99),OR("Height"&lt;12,"Height"&gt;68)), "Please Call",</v>
      </c>
      <c r="T5" t="s">
        <v>936</v>
      </c>
    </row>
    <row r="6" spans="1:24" x14ac:dyDescent="0.25">
      <c r="B6" t="s">
        <v>938</v>
      </c>
      <c r="C6">
        <v>20</v>
      </c>
      <c r="D6" t="s">
        <v>939</v>
      </c>
      <c r="E6">
        <v>20.99</v>
      </c>
      <c r="G6" t="s">
        <v>939</v>
      </c>
      <c r="H6">
        <v>12</v>
      </c>
      <c r="I6" t="s">
        <v>940</v>
      </c>
      <c r="J6">
        <v>65</v>
      </c>
      <c r="L6" t="s">
        <v>941</v>
      </c>
      <c r="M6" t="s">
        <v>938</v>
      </c>
      <c r="O6" t="str">
        <f t="shared" si="0"/>
        <v>"Width"&gt;=20,"Width"&lt;20.99</v>
      </c>
      <c r="Q6" t="str">
        <f t="shared" si="1"/>
        <v>"Height"&lt;12,"Height"&gt;65</v>
      </c>
      <c r="S6" t="str">
        <f t="shared" si="2"/>
        <v>IF(AND(AND("Width"&gt;=20,"Width"&lt;20.99),OR("Height"&lt;12,"Height"&gt;65)), "Please Call",</v>
      </c>
      <c r="T6" t="s">
        <v>936</v>
      </c>
    </row>
    <row r="7" spans="1:24" x14ac:dyDescent="0.25">
      <c r="B7" t="s">
        <v>938</v>
      </c>
      <c r="C7">
        <v>21</v>
      </c>
      <c r="D7" t="s">
        <v>939</v>
      </c>
      <c r="E7">
        <v>21.99</v>
      </c>
      <c r="G7" t="s">
        <v>939</v>
      </c>
      <c r="H7">
        <v>12</v>
      </c>
      <c r="I7" t="s">
        <v>940</v>
      </c>
      <c r="J7">
        <v>62</v>
      </c>
      <c r="L7" t="s">
        <v>941</v>
      </c>
      <c r="M7" t="s">
        <v>938</v>
      </c>
      <c r="O7" t="str">
        <f t="shared" si="0"/>
        <v>"Width"&gt;=21,"Width"&lt;21.99</v>
      </c>
      <c r="Q7" t="str">
        <f t="shared" si="1"/>
        <v>"Height"&lt;12,"Height"&gt;62</v>
      </c>
      <c r="S7" t="str">
        <f t="shared" si="2"/>
        <v>IF(AND(AND("Width"&gt;=21,"Width"&lt;21.99),OR("Height"&lt;12,"Height"&gt;62)), "Please Call",</v>
      </c>
      <c r="T7" t="s">
        <v>936</v>
      </c>
    </row>
    <row r="8" spans="1:24" x14ac:dyDescent="0.25">
      <c r="B8" t="s">
        <v>938</v>
      </c>
      <c r="C8">
        <v>22</v>
      </c>
      <c r="D8" t="s">
        <v>939</v>
      </c>
      <c r="E8">
        <v>22.99</v>
      </c>
      <c r="G8" t="s">
        <v>939</v>
      </c>
      <c r="H8">
        <v>12</v>
      </c>
      <c r="I8" t="s">
        <v>940</v>
      </c>
      <c r="J8">
        <v>59</v>
      </c>
      <c r="L8" t="s">
        <v>941</v>
      </c>
      <c r="M8" t="s">
        <v>938</v>
      </c>
      <c r="O8" t="str">
        <f t="shared" si="0"/>
        <v>"Width"&gt;=22,"Width"&lt;22.99</v>
      </c>
      <c r="Q8" t="str">
        <f t="shared" si="1"/>
        <v>"Height"&lt;12,"Height"&gt;59</v>
      </c>
      <c r="S8" t="str">
        <f t="shared" si="2"/>
        <v>IF(AND(AND("Width"&gt;=22,"Width"&lt;22.99),OR("Height"&lt;12,"Height"&gt;59)), "Please Call",</v>
      </c>
      <c r="T8" t="s">
        <v>936</v>
      </c>
    </row>
    <row r="9" spans="1:24" x14ac:dyDescent="0.25">
      <c r="B9" t="s">
        <v>938</v>
      </c>
      <c r="C9">
        <v>23</v>
      </c>
      <c r="D9" t="s">
        <v>939</v>
      </c>
      <c r="E9">
        <v>23.99</v>
      </c>
      <c r="G9" t="s">
        <v>939</v>
      </c>
      <c r="H9">
        <v>12</v>
      </c>
      <c r="I9" t="s">
        <v>940</v>
      </c>
      <c r="J9">
        <v>57</v>
      </c>
      <c r="L9" t="s">
        <v>941</v>
      </c>
      <c r="M9" t="s">
        <v>938</v>
      </c>
      <c r="O9" t="str">
        <f t="shared" si="0"/>
        <v>"Width"&gt;=23,"Width"&lt;23.99</v>
      </c>
      <c r="Q9" t="str">
        <f t="shared" si="1"/>
        <v>"Height"&lt;12,"Height"&gt;57</v>
      </c>
      <c r="S9" t="str">
        <f t="shared" si="2"/>
        <v>IF(AND(AND("Width"&gt;=23,"Width"&lt;23.99),OR("Height"&lt;12,"Height"&gt;57)), "Please Call",</v>
      </c>
      <c r="T9" t="s">
        <v>936</v>
      </c>
    </row>
    <row r="10" spans="1:24" x14ac:dyDescent="0.25">
      <c r="B10" t="s">
        <v>938</v>
      </c>
      <c r="C10">
        <v>24</v>
      </c>
      <c r="D10" t="s">
        <v>939</v>
      </c>
      <c r="E10">
        <v>24.99</v>
      </c>
      <c r="G10" t="s">
        <v>939</v>
      </c>
      <c r="H10">
        <v>12</v>
      </c>
      <c r="I10" t="s">
        <v>940</v>
      </c>
      <c r="J10">
        <v>54</v>
      </c>
      <c r="L10" t="s">
        <v>941</v>
      </c>
      <c r="M10" t="s">
        <v>938</v>
      </c>
      <c r="O10" t="str">
        <f t="shared" si="0"/>
        <v>"Width"&gt;=24,"Width"&lt;24.99</v>
      </c>
      <c r="Q10" t="str">
        <f t="shared" si="1"/>
        <v>"Height"&lt;12,"Height"&gt;54</v>
      </c>
      <c r="S10" t="str">
        <f t="shared" si="2"/>
        <v>IF(AND(AND("Width"&gt;=24,"Width"&lt;24.99),OR("Height"&lt;12,"Height"&gt;54)), "Please Call",</v>
      </c>
      <c r="T10" t="s">
        <v>936</v>
      </c>
    </row>
    <row r="11" spans="1:24" x14ac:dyDescent="0.25">
      <c r="B11" t="s">
        <v>938</v>
      </c>
      <c r="C11">
        <v>25</v>
      </c>
      <c r="D11" t="s">
        <v>939</v>
      </c>
      <c r="E11">
        <v>25.99</v>
      </c>
      <c r="G11" t="s">
        <v>939</v>
      </c>
      <c r="H11">
        <v>12</v>
      </c>
      <c r="I11" t="s">
        <v>940</v>
      </c>
      <c r="J11">
        <v>52</v>
      </c>
      <c r="L11" t="s">
        <v>941</v>
      </c>
      <c r="M11" t="s">
        <v>938</v>
      </c>
      <c r="O11" t="str">
        <f t="shared" si="0"/>
        <v>"Width"&gt;=25,"Width"&lt;25.99</v>
      </c>
      <c r="Q11" t="str">
        <f t="shared" si="1"/>
        <v>"Height"&lt;12,"Height"&gt;52</v>
      </c>
      <c r="S11" t="str">
        <f t="shared" si="2"/>
        <v>IF(AND(AND("Width"&gt;=25,"Width"&lt;25.99),OR("Height"&lt;12,"Height"&gt;52)), "Please Call",</v>
      </c>
      <c r="T11" t="s">
        <v>936</v>
      </c>
    </row>
    <row r="12" spans="1:24" x14ac:dyDescent="0.25">
      <c r="B12" t="s">
        <v>938</v>
      </c>
      <c r="C12">
        <v>26</v>
      </c>
      <c r="D12" t="s">
        <v>939</v>
      </c>
      <c r="E12">
        <v>26.99</v>
      </c>
      <c r="G12" t="s">
        <v>939</v>
      </c>
      <c r="H12">
        <v>12</v>
      </c>
      <c r="I12" t="s">
        <v>940</v>
      </c>
      <c r="J12">
        <v>50</v>
      </c>
      <c r="L12" t="s">
        <v>941</v>
      </c>
      <c r="M12" t="s">
        <v>938</v>
      </c>
      <c r="O12" t="str">
        <f t="shared" si="0"/>
        <v>"Width"&gt;=26,"Width"&lt;26.99</v>
      </c>
      <c r="Q12" t="str">
        <f t="shared" si="1"/>
        <v>"Height"&lt;12,"Height"&gt;50</v>
      </c>
      <c r="S12" t="str">
        <f t="shared" si="2"/>
        <v>IF(AND(AND("Width"&gt;=26,"Width"&lt;26.99),OR("Height"&lt;12,"Height"&gt;50)), "Please Call",</v>
      </c>
      <c r="T12" t="s">
        <v>936</v>
      </c>
    </row>
    <row r="13" spans="1:24" x14ac:dyDescent="0.25">
      <c r="B13" t="s">
        <v>938</v>
      </c>
      <c r="C13">
        <v>27</v>
      </c>
      <c r="D13" t="s">
        <v>939</v>
      </c>
      <c r="E13">
        <v>27.99</v>
      </c>
      <c r="G13" t="s">
        <v>939</v>
      </c>
      <c r="H13">
        <v>12</v>
      </c>
      <c r="I13" t="s">
        <v>940</v>
      </c>
      <c r="J13">
        <v>49</v>
      </c>
      <c r="L13" t="s">
        <v>941</v>
      </c>
      <c r="M13" t="s">
        <v>938</v>
      </c>
      <c r="O13" t="str">
        <f t="shared" si="0"/>
        <v>"Width"&gt;=27,"Width"&lt;27.99</v>
      </c>
      <c r="Q13" t="str">
        <f t="shared" si="1"/>
        <v>"Height"&lt;12,"Height"&gt;49</v>
      </c>
      <c r="S13" t="str">
        <f t="shared" si="2"/>
        <v>IF(AND(AND("Width"&gt;=27,"Width"&lt;27.99),OR("Height"&lt;12,"Height"&gt;49)), "Please Call",</v>
      </c>
      <c r="T13" t="s">
        <v>936</v>
      </c>
    </row>
    <row r="14" spans="1:24" x14ac:dyDescent="0.25">
      <c r="B14" t="s">
        <v>938</v>
      </c>
      <c r="C14">
        <v>28</v>
      </c>
      <c r="D14" t="s">
        <v>939</v>
      </c>
      <c r="E14">
        <v>28.99</v>
      </c>
      <c r="G14" t="s">
        <v>939</v>
      </c>
      <c r="H14">
        <v>12</v>
      </c>
      <c r="I14" t="s">
        <v>940</v>
      </c>
      <c r="J14">
        <v>47</v>
      </c>
      <c r="L14" t="s">
        <v>941</v>
      </c>
      <c r="M14" t="s">
        <v>938</v>
      </c>
      <c r="O14" t="str">
        <f t="shared" si="0"/>
        <v>"Width"&gt;=28,"Width"&lt;28.99</v>
      </c>
      <c r="Q14" t="str">
        <f t="shared" si="1"/>
        <v>"Height"&lt;12,"Height"&gt;47</v>
      </c>
      <c r="S14" t="str">
        <f t="shared" si="2"/>
        <v>IF(AND(AND("Width"&gt;=28,"Width"&lt;28.99),OR("Height"&lt;12,"Height"&gt;47)), "Please Call",</v>
      </c>
      <c r="T14" t="s">
        <v>936</v>
      </c>
    </row>
    <row r="15" spans="1:24" x14ac:dyDescent="0.25">
      <c r="B15" t="s">
        <v>938</v>
      </c>
      <c r="C15">
        <v>29</v>
      </c>
      <c r="D15" t="s">
        <v>939</v>
      </c>
      <c r="E15">
        <v>29.99</v>
      </c>
      <c r="G15" t="s">
        <v>939</v>
      </c>
      <c r="H15">
        <v>12</v>
      </c>
      <c r="I15" t="s">
        <v>940</v>
      </c>
      <c r="J15">
        <v>45</v>
      </c>
      <c r="L15" t="s">
        <v>941</v>
      </c>
      <c r="M15" t="s">
        <v>938</v>
      </c>
      <c r="O15" t="str">
        <f t="shared" si="0"/>
        <v>"Width"&gt;=29,"Width"&lt;29.99</v>
      </c>
      <c r="Q15" t="str">
        <f t="shared" si="1"/>
        <v>"Height"&lt;12,"Height"&gt;45</v>
      </c>
      <c r="S15" t="str">
        <f t="shared" si="2"/>
        <v>IF(AND(AND("Width"&gt;=29,"Width"&lt;29.99),OR("Height"&lt;12,"Height"&gt;45)), "Please Call",</v>
      </c>
      <c r="T15" t="s">
        <v>936</v>
      </c>
    </row>
    <row r="16" spans="1:24" x14ac:dyDescent="0.25">
      <c r="B16" t="s">
        <v>938</v>
      </c>
      <c r="C16">
        <v>30</v>
      </c>
      <c r="D16" t="s">
        <v>939</v>
      </c>
      <c r="E16">
        <v>30.99</v>
      </c>
      <c r="G16" t="s">
        <v>939</v>
      </c>
      <c r="H16">
        <v>12</v>
      </c>
      <c r="I16" t="s">
        <v>940</v>
      </c>
      <c r="J16">
        <v>44</v>
      </c>
      <c r="L16" t="s">
        <v>941</v>
      </c>
      <c r="M16" t="s">
        <v>938</v>
      </c>
      <c r="O16" t="str">
        <f t="shared" si="0"/>
        <v>"Width"&gt;=30,"Width"&lt;30.99</v>
      </c>
      <c r="Q16" t="str">
        <f t="shared" si="1"/>
        <v>"Height"&lt;12,"Height"&gt;44</v>
      </c>
      <c r="S16" t="str">
        <f t="shared" si="2"/>
        <v>IF(AND(AND("Width"&gt;=30,"Width"&lt;30.99),OR("Height"&lt;12,"Height"&gt;44)), "Please Call",</v>
      </c>
      <c r="T16" t="s">
        <v>936</v>
      </c>
    </row>
    <row r="17" spans="1:20" x14ac:dyDescent="0.25">
      <c r="A17" s="237"/>
      <c r="B17" t="s">
        <v>938</v>
      </c>
      <c r="C17" s="237">
        <v>31</v>
      </c>
      <c r="D17" t="s">
        <v>939</v>
      </c>
      <c r="E17" s="237">
        <v>31.99</v>
      </c>
      <c r="G17" t="s">
        <v>939</v>
      </c>
      <c r="H17">
        <v>12</v>
      </c>
      <c r="I17" t="s">
        <v>940</v>
      </c>
      <c r="J17" s="237">
        <v>42</v>
      </c>
      <c r="K17" s="237"/>
      <c r="L17" s="237" t="s">
        <v>941</v>
      </c>
      <c r="M17" s="237" t="s">
        <v>938</v>
      </c>
      <c r="N17" s="237"/>
      <c r="O17" t="str">
        <f t="shared" si="0"/>
        <v>"Width"&gt;=31,"Width"&lt;31.99</v>
      </c>
      <c r="Q17" t="str">
        <f t="shared" si="1"/>
        <v>"Height"&lt;12,"Height"&gt;42</v>
      </c>
      <c r="S17" t="str">
        <f t="shared" si="2"/>
        <v>IF(AND(AND("Width"&gt;=31,"Width"&lt;31.99),OR("Height"&lt;12,"Height"&gt;42)), "Please Call",</v>
      </c>
      <c r="T17" t="s">
        <v>936</v>
      </c>
    </row>
    <row r="18" spans="1:20" x14ac:dyDescent="0.25">
      <c r="A18" s="237"/>
      <c r="B18" t="s">
        <v>938</v>
      </c>
      <c r="C18" s="237">
        <v>32</v>
      </c>
      <c r="D18" t="s">
        <v>939</v>
      </c>
      <c r="E18" s="237">
        <v>32.99</v>
      </c>
      <c r="G18" t="s">
        <v>939</v>
      </c>
      <c r="H18">
        <v>12</v>
      </c>
      <c r="I18" t="s">
        <v>940</v>
      </c>
      <c r="J18" s="237">
        <v>41</v>
      </c>
      <c r="K18" s="237"/>
      <c r="L18" s="237" t="s">
        <v>941</v>
      </c>
      <c r="M18" s="237" t="s">
        <v>938</v>
      </c>
      <c r="N18" s="237"/>
      <c r="O18" t="str">
        <f t="shared" si="0"/>
        <v>"Width"&gt;=32,"Width"&lt;32.99</v>
      </c>
      <c r="Q18" t="str">
        <f t="shared" si="1"/>
        <v>"Height"&lt;12,"Height"&gt;41</v>
      </c>
      <c r="S18" t="str">
        <f t="shared" si="2"/>
        <v>IF(AND(AND("Width"&gt;=32,"Width"&lt;32.99),OR("Height"&lt;12,"Height"&gt;41)), "Please Call",</v>
      </c>
      <c r="T18" t="s">
        <v>936</v>
      </c>
    </row>
    <row r="19" spans="1:20" x14ac:dyDescent="0.25">
      <c r="B19" t="s">
        <v>938</v>
      </c>
      <c r="C19" s="237">
        <v>33</v>
      </c>
      <c r="D19" t="s">
        <v>939</v>
      </c>
      <c r="E19" s="237">
        <v>33.99</v>
      </c>
      <c r="G19" t="s">
        <v>939</v>
      </c>
      <c r="H19">
        <v>12</v>
      </c>
      <c r="I19" t="s">
        <v>940</v>
      </c>
      <c r="J19" s="237">
        <v>40</v>
      </c>
      <c r="L19" t="s">
        <v>941</v>
      </c>
      <c r="M19" t="s">
        <v>938</v>
      </c>
      <c r="O19" t="str">
        <f t="shared" si="0"/>
        <v>"Width"&gt;=33,"Width"&lt;33.99</v>
      </c>
      <c r="Q19" t="str">
        <f t="shared" si="1"/>
        <v>"Height"&lt;12,"Height"&gt;40</v>
      </c>
      <c r="S19" t="str">
        <f t="shared" si="2"/>
        <v>IF(AND(AND("Width"&gt;=33,"Width"&lt;33.99),OR("Height"&lt;12,"Height"&gt;40)), "Please Call",</v>
      </c>
      <c r="T19" t="s">
        <v>936</v>
      </c>
    </row>
    <row r="20" spans="1:20" x14ac:dyDescent="0.25">
      <c r="B20" t="s">
        <v>938</v>
      </c>
      <c r="C20" s="237">
        <v>34</v>
      </c>
      <c r="D20" t="s">
        <v>939</v>
      </c>
      <c r="E20" s="237">
        <v>34.99</v>
      </c>
      <c r="G20" t="s">
        <v>939</v>
      </c>
      <c r="H20">
        <v>12</v>
      </c>
      <c r="I20" t="s">
        <v>940</v>
      </c>
      <c r="J20" s="237">
        <v>39</v>
      </c>
      <c r="L20" t="s">
        <v>941</v>
      </c>
      <c r="M20" t="s">
        <v>938</v>
      </c>
      <c r="O20" t="str">
        <f t="shared" si="0"/>
        <v>"Width"&gt;=34,"Width"&lt;34.99</v>
      </c>
      <c r="Q20" t="str">
        <f t="shared" si="1"/>
        <v>"Height"&lt;12,"Height"&gt;39</v>
      </c>
      <c r="S20" t="str">
        <f t="shared" si="2"/>
        <v>IF(AND(AND("Width"&gt;=34,"Width"&lt;34.99),OR("Height"&lt;12,"Height"&gt;39)), "Please Call",</v>
      </c>
      <c r="T20" t="s">
        <v>936</v>
      </c>
    </row>
    <row r="21" spans="1:20" x14ac:dyDescent="0.25">
      <c r="B21" t="s">
        <v>938</v>
      </c>
      <c r="C21" s="237">
        <v>35</v>
      </c>
      <c r="D21" t="s">
        <v>939</v>
      </c>
      <c r="E21" s="237">
        <v>35.99</v>
      </c>
      <c r="G21" t="s">
        <v>939</v>
      </c>
      <c r="H21">
        <v>12</v>
      </c>
      <c r="I21" t="s">
        <v>940</v>
      </c>
      <c r="J21" s="237">
        <v>38</v>
      </c>
      <c r="L21" t="s">
        <v>941</v>
      </c>
      <c r="M21" t="s">
        <v>938</v>
      </c>
      <c r="O21" t="str">
        <f t="shared" si="0"/>
        <v>"Width"&gt;=35,"Width"&lt;35.99</v>
      </c>
      <c r="Q21" t="str">
        <f t="shared" si="1"/>
        <v>"Height"&lt;12,"Height"&gt;38</v>
      </c>
      <c r="S21" t="str">
        <f t="shared" si="2"/>
        <v>IF(AND(AND("Width"&gt;=35,"Width"&lt;35.99),OR("Height"&lt;12,"Height"&gt;38)), "Please Call",</v>
      </c>
      <c r="T21" t="s">
        <v>936</v>
      </c>
    </row>
    <row r="22" spans="1:20" x14ac:dyDescent="0.25">
      <c r="B22" t="s">
        <v>938</v>
      </c>
      <c r="C22" s="237">
        <v>36</v>
      </c>
      <c r="D22" t="s">
        <v>939</v>
      </c>
      <c r="E22" s="237">
        <v>36.99</v>
      </c>
      <c r="G22" t="s">
        <v>939</v>
      </c>
      <c r="H22">
        <v>12</v>
      </c>
      <c r="I22" t="s">
        <v>940</v>
      </c>
      <c r="J22" s="237">
        <v>37</v>
      </c>
      <c r="L22" t="s">
        <v>941</v>
      </c>
      <c r="M22" t="s">
        <v>938</v>
      </c>
      <c r="O22" t="str">
        <f t="shared" si="0"/>
        <v>"Width"&gt;=36,"Width"&lt;36.99</v>
      </c>
      <c r="Q22" t="str">
        <f t="shared" si="1"/>
        <v>"Height"&lt;12,"Height"&gt;37</v>
      </c>
      <c r="S22" t="str">
        <f t="shared" si="2"/>
        <v>IF(AND(AND("Width"&gt;=36,"Width"&lt;36.99),OR("Height"&lt;12,"Height"&gt;37)), "Please Call",</v>
      </c>
      <c r="T22" t="s">
        <v>936</v>
      </c>
    </row>
    <row r="23" spans="1:20" x14ac:dyDescent="0.25">
      <c r="B23" t="s">
        <v>938</v>
      </c>
      <c r="C23" s="237">
        <v>37</v>
      </c>
      <c r="D23" t="s">
        <v>939</v>
      </c>
      <c r="E23" s="237">
        <v>37.99</v>
      </c>
      <c r="G23" t="s">
        <v>939</v>
      </c>
      <c r="H23">
        <v>12</v>
      </c>
      <c r="I23" t="s">
        <v>940</v>
      </c>
      <c r="J23" s="237">
        <v>36</v>
      </c>
      <c r="L23" t="s">
        <v>941</v>
      </c>
      <c r="M23" t="s">
        <v>938</v>
      </c>
      <c r="O23" t="str">
        <f t="shared" si="0"/>
        <v>"Width"&gt;=37,"Width"&lt;37.99</v>
      </c>
      <c r="Q23" t="str">
        <f t="shared" si="1"/>
        <v>"Height"&lt;12,"Height"&gt;36</v>
      </c>
      <c r="S23" t="str">
        <f t="shared" si="2"/>
        <v>IF(AND(AND("Width"&gt;=37,"Width"&lt;37.99),OR("Height"&lt;12,"Height"&gt;36)), "Please Call",</v>
      </c>
      <c r="T23" t="s">
        <v>936</v>
      </c>
    </row>
    <row r="24" spans="1:20" x14ac:dyDescent="0.25">
      <c r="B24" t="s">
        <v>938</v>
      </c>
      <c r="C24" s="237">
        <v>38</v>
      </c>
      <c r="D24" t="s">
        <v>939</v>
      </c>
      <c r="E24" s="237">
        <v>38.99</v>
      </c>
      <c r="G24" t="s">
        <v>939</v>
      </c>
      <c r="H24">
        <v>12</v>
      </c>
      <c r="I24" t="s">
        <v>940</v>
      </c>
      <c r="J24" s="237">
        <v>35</v>
      </c>
      <c r="L24" t="s">
        <v>941</v>
      </c>
      <c r="M24" t="s">
        <v>938</v>
      </c>
      <c r="O24" t="str">
        <f t="shared" si="0"/>
        <v>"Width"&gt;=38,"Width"&lt;38.99</v>
      </c>
      <c r="Q24" t="str">
        <f t="shared" si="1"/>
        <v>"Height"&lt;12,"Height"&gt;35</v>
      </c>
      <c r="S24" t="str">
        <f t="shared" si="2"/>
        <v>IF(AND(AND("Width"&gt;=38,"Width"&lt;38.99),OR("Height"&lt;12,"Height"&gt;35)), "Please Call",</v>
      </c>
      <c r="T24" t="s">
        <v>936</v>
      </c>
    </row>
    <row r="25" spans="1:20" x14ac:dyDescent="0.25">
      <c r="B25" t="s">
        <v>938</v>
      </c>
      <c r="C25" s="237">
        <v>39</v>
      </c>
      <c r="D25" t="s">
        <v>939</v>
      </c>
      <c r="E25" s="237">
        <v>39.99</v>
      </c>
      <c r="G25" t="s">
        <v>939</v>
      </c>
      <c r="H25">
        <v>12</v>
      </c>
      <c r="I25" t="s">
        <v>940</v>
      </c>
      <c r="J25" s="237">
        <v>34</v>
      </c>
      <c r="L25" t="s">
        <v>941</v>
      </c>
      <c r="M25" t="s">
        <v>938</v>
      </c>
      <c r="O25" t="str">
        <f t="shared" si="0"/>
        <v>"Width"&gt;=39,"Width"&lt;39.99</v>
      </c>
      <c r="Q25" t="str">
        <f t="shared" si="1"/>
        <v>"Height"&lt;12,"Height"&gt;34</v>
      </c>
      <c r="S25" t="str">
        <f t="shared" si="2"/>
        <v>IF(AND(AND("Width"&gt;=39,"Width"&lt;39.99),OR("Height"&lt;12,"Height"&gt;34)), "Please Call",</v>
      </c>
      <c r="T25" t="s">
        <v>936</v>
      </c>
    </row>
    <row r="26" spans="1:20" x14ac:dyDescent="0.25">
      <c r="B26" t="s">
        <v>938</v>
      </c>
      <c r="C26" s="237">
        <v>40</v>
      </c>
      <c r="D26" t="s">
        <v>939</v>
      </c>
      <c r="E26" s="237">
        <v>40.99</v>
      </c>
      <c r="G26" t="s">
        <v>939</v>
      </c>
      <c r="H26">
        <v>12</v>
      </c>
      <c r="I26" t="s">
        <v>940</v>
      </c>
      <c r="J26" s="237">
        <v>33</v>
      </c>
      <c r="L26" t="s">
        <v>941</v>
      </c>
      <c r="M26" t="s">
        <v>938</v>
      </c>
      <c r="O26" t="str">
        <f t="shared" si="0"/>
        <v>"Width"&gt;=40,"Width"&lt;40.99</v>
      </c>
      <c r="Q26" t="str">
        <f t="shared" si="1"/>
        <v>"Height"&lt;12,"Height"&gt;33</v>
      </c>
      <c r="S26" t="str">
        <f t="shared" si="2"/>
        <v>IF(AND(AND("Width"&gt;=40,"Width"&lt;40.99),OR("Height"&lt;12,"Height"&gt;33)), "Please Call",</v>
      </c>
      <c r="T26" t="s">
        <v>936</v>
      </c>
    </row>
    <row r="27" spans="1:20" x14ac:dyDescent="0.25">
      <c r="B27" t="s">
        <v>938</v>
      </c>
      <c r="C27" s="237">
        <v>41</v>
      </c>
      <c r="D27" t="s">
        <v>939</v>
      </c>
      <c r="E27" s="237">
        <v>41.99</v>
      </c>
      <c r="G27" t="s">
        <v>939</v>
      </c>
      <c r="H27">
        <v>12</v>
      </c>
      <c r="I27" t="s">
        <v>940</v>
      </c>
      <c r="J27" s="237">
        <v>32</v>
      </c>
      <c r="L27" t="s">
        <v>941</v>
      </c>
      <c r="M27" t="s">
        <v>938</v>
      </c>
      <c r="O27" t="str">
        <f t="shared" si="0"/>
        <v>"Width"&gt;=41,"Width"&lt;41.99</v>
      </c>
      <c r="Q27" t="str">
        <f t="shared" si="1"/>
        <v>"Height"&lt;12,"Height"&gt;32</v>
      </c>
      <c r="S27" t="str">
        <f t="shared" si="2"/>
        <v>IF(AND(AND("Width"&gt;=41,"Width"&lt;41.99),OR("Height"&lt;12,"Height"&gt;32)), "Please Call",</v>
      </c>
      <c r="T27" t="s">
        <v>936</v>
      </c>
    </row>
    <row r="28" spans="1:20" x14ac:dyDescent="0.25">
      <c r="B28" t="s">
        <v>938</v>
      </c>
      <c r="C28" s="237">
        <v>42</v>
      </c>
      <c r="D28" t="s">
        <v>939</v>
      </c>
      <c r="E28" s="237">
        <v>45.99</v>
      </c>
      <c r="G28" t="s">
        <v>939</v>
      </c>
      <c r="H28">
        <v>12</v>
      </c>
      <c r="I28" t="s">
        <v>940</v>
      </c>
      <c r="J28" s="237">
        <v>31</v>
      </c>
      <c r="L28" t="s">
        <v>941</v>
      </c>
      <c r="M28" t="s">
        <v>938</v>
      </c>
      <c r="O28" t="str">
        <f t="shared" si="0"/>
        <v>"Width"&gt;=42,"Width"&lt;45.99</v>
      </c>
      <c r="Q28" t="str">
        <f t="shared" si="1"/>
        <v>"Height"&lt;12,"Height"&gt;31</v>
      </c>
      <c r="S28" t="str">
        <f t="shared" si="2"/>
        <v>IF(AND(AND("Width"&gt;=42,"Width"&lt;45.99),OR("Height"&lt;12,"Height"&gt;31)), "Please Call",</v>
      </c>
      <c r="T28" t="s">
        <v>936</v>
      </c>
    </row>
    <row r="29" spans="1:20" s="237" customFormat="1" x14ac:dyDescent="0.25">
      <c r="B29" s="237" t="s">
        <v>938</v>
      </c>
      <c r="C29" s="237">
        <v>46</v>
      </c>
      <c r="D29" s="237" t="s">
        <v>939</v>
      </c>
      <c r="E29" s="237">
        <v>47.99</v>
      </c>
      <c r="G29" s="237" t="s">
        <v>939</v>
      </c>
      <c r="H29" s="237">
        <v>12</v>
      </c>
      <c r="I29" s="237" t="s">
        <v>940</v>
      </c>
      <c r="J29" s="237">
        <v>30</v>
      </c>
      <c r="O29" s="237" t="str">
        <f t="shared" si="0"/>
        <v>"Width"&gt;=46,"Width"&lt;47.99</v>
      </c>
      <c r="Q29" s="237" t="str">
        <f t="shared" si="1"/>
        <v>"Height"&lt;12,"Height"&gt;30</v>
      </c>
      <c r="S29" s="237" t="str">
        <f t="shared" si="2"/>
        <v>IF(AND(AND("Width"&gt;=46,"Width"&lt;47.99),OR("Height"&lt;12,"Height"&gt;30)), "Please Call",</v>
      </c>
      <c r="T29" s="237" t="s">
        <v>936</v>
      </c>
    </row>
    <row r="30" spans="1:20" x14ac:dyDescent="0.25">
      <c r="B30" t="s">
        <v>938</v>
      </c>
      <c r="C30" s="237">
        <v>48</v>
      </c>
      <c r="D30" t="s">
        <v>939</v>
      </c>
      <c r="E30" s="237">
        <v>48.99</v>
      </c>
      <c r="G30" t="s">
        <v>939</v>
      </c>
      <c r="H30">
        <v>12</v>
      </c>
      <c r="I30" t="s">
        <v>940</v>
      </c>
      <c r="J30" s="237">
        <v>29</v>
      </c>
      <c r="O30" t="str">
        <f t="shared" si="0"/>
        <v>"Width"&gt;=48,"Width"&lt;48.99</v>
      </c>
      <c r="Q30" t="str">
        <f t="shared" si="1"/>
        <v>"Height"&lt;12,"Height"&gt;29</v>
      </c>
      <c r="S30" t="str">
        <f t="shared" si="2"/>
        <v>IF(AND(AND("Width"&gt;=48,"Width"&lt;48.99),OR("Height"&lt;12,"Height"&gt;29)), "Please Call",</v>
      </c>
      <c r="T30" t="s">
        <v>936</v>
      </c>
    </row>
    <row r="31" spans="1:20" x14ac:dyDescent="0.25">
      <c r="B31" t="s">
        <v>938</v>
      </c>
      <c r="C31" s="237">
        <v>49</v>
      </c>
      <c r="D31" t="s">
        <v>939</v>
      </c>
      <c r="E31" s="237">
        <v>50.99</v>
      </c>
      <c r="G31" t="s">
        <v>939</v>
      </c>
      <c r="H31">
        <v>12</v>
      </c>
      <c r="I31" t="s">
        <v>940</v>
      </c>
      <c r="J31" s="237">
        <v>28</v>
      </c>
      <c r="O31" t="str">
        <f t="shared" si="0"/>
        <v>"Width"&gt;=49,"Width"&lt;50.99</v>
      </c>
      <c r="Q31" t="str">
        <f t="shared" si="1"/>
        <v>"Height"&lt;12,"Height"&gt;28</v>
      </c>
      <c r="S31" t="str">
        <f t="shared" si="2"/>
        <v>IF(AND(AND("Width"&gt;=49,"Width"&lt;50.99),OR("Height"&lt;12,"Height"&gt;28)), "Please Call",</v>
      </c>
      <c r="T31" t="s">
        <v>936</v>
      </c>
    </row>
    <row r="32" spans="1:20" x14ac:dyDescent="0.25">
      <c r="B32" t="s">
        <v>938</v>
      </c>
      <c r="C32" s="237">
        <v>51</v>
      </c>
      <c r="D32" t="s">
        <v>939</v>
      </c>
      <c r="E32" s="237">
        <v>54</v>
      </c>
      <c r="G32" t="s">
        <v>939</v>
      </c>
      <c r="H32">
        <v>12</v>
      </c>
      <c r="I32" t="s">
        <v>940</v>
      </c>
      <c r="J32" s="237">
        <v>26</v>
      </c>
      <c r="O32" t="str">
        <f t="shared" si="0"/>
        <v>"Width"&gt;=51,"Width"&lt;54</v>
      </c>
      <c r="Q32" t="str">
        <f t="shared" si="1"/>
        <v>"Height"&lt;12,"Height"&gt;26</v>
      </c>
      <c r="S32" t="str">
        <f t="shared" si="2"/>
        <v>IF(AND(AND("Width"&gt;=51,"Width"&lt;54),OR("Height"&lt;12,"Height"&gt;26)), "Please Call",</v>
      </c>
      <c r="T32" t="s">
        <v>936</v>
      </c>
    </row>
    <row r="34" spans="19:19" ht="300" x14ac:dyDescent="0.25">
      <c r="S34" s="238" t="str">
        <f>CONCATENATE(S3,S4,S5,S6,S7,S8,S9,S10,S11,S12,S13,S14,S15,S16,S17,S18,S19,S20,S21,S22,S23,S24,S25,S26,S27,S28,,S29,S30,S31,S32,X2,T3,T4,T5,T6,T7,T8,T9,T10,T11,T12,T13,T14,T15,T16,T17,T18,T19,T20,T21,T22,T23,T24,T25,T26,T27,T28,T29,T30,T31,T32)</f>
        <v>IF(AND(AND("Width"&gt;=8,"Width"&lt;9.99),OR("Height"&lt;12,"Height"&gt;36)), "Please Call",IF(AND(AND("Width"&gt;=10,"Width"&lt;13.99),OR("Height"&lt;12,"Height"&gt;54)), "Please Call",IF(AND(AND("Width"&gt;=14,"Width"&lt;19.99),OR("Height"&lt;12,"Height"&gt;68)), "Please Call",IF(AND(AND("Width"&gt;=20,"Width"&lt;20.99),OR("Height"&lt;12,"Height"&gt;65)), "Please Call",IF(AND(AND("Width"&gt;=21,"Width"&lt;21.99),OR("Height"&lt;12,"Height"&gt;62)), "Please Call",IF(AND(AND("Width"&gt;=22,"Width"&lt;22.99),OR("Height"&lt;12,"Height"&gt;59)), "Please Call",IF(AND(AND("Width"&gt;=23,"Width"&lt;23.99),OR("Height"&lt;12,"Height"&gt;57)), "Please Call",IF(AND(AND("Width"&gt;=24,"Width"&lt;24.99),OR("Height"&lt;12,"Height"&gt;54)), "Please Call",IF(AND(AND("Width"&gt;=25,"Width"&lt;25.99),OR("Height"&lt;12,"Height"&gt;52)), "Please Call",IF(AND(AND("Width"&gt;=26,"Width"&lt;26.99),OR("Height"&lt;12,"Height"&gt;50)), "Please Call",IF(AND(AND("Width"&gt;=27,"Width"&lt;27.99),OR("Height"&lt;12,"Height"&gt;49)), "Please Call",IF(AND(AND("Width"&gt;=28,"Width"&lt;28.99),OR("Height"&lt;12,"Height"&gt;47)), "Please Call",IF(AND(AND("Width"&gt;=29,"Width"&lt;29.99),OR("Height"&lt;12,"Height"&gt;45)), "Please Call",IF(AND(AND("Width"&gt;=30,"Width"&lt;30.99),OR("Height"&lt;12,"Height"&gt;44)), "Please Call",IF(AND(AND("Width"&gt;=31,"Width"&lt;31.99),OR("Height"&lt;12,"Height"&gt;42)), "Please Call",IF(AND(AND("Width"&gt;=32,"Width"&lt;32.99),OR("Height"&lt;12,"Height"&gt;41)), "Please Call",IF(AND(AND("Width"&gt;=33,"Width"&lt;33.99),OR("Height"&lt;12,"Height"&gt;40)), "Please Call",IF(AND(AND("Width"&gt;=34,"Width"&lt;34.99),OR("Height"&lt;12,"Height"&gt;39)), "Please Call",IF(AND(AND("Width"&gt;=35,"Width"&lt;35.99),OR("Height"&lt;12,"Height"&gt;38)), "Please Call",IF(AND(AND("Width"&gt;=36,"Width"&lt;36.99),OR("Height"&lt;12,"Height"&gt;37)), "Please Call",IF(AND(AND("Width"&gt;=37,"Width"&lt;37.99),OR("Height"&lt;12,"Height"&gt;36)), "Please Call",IF(AND(AND("Width"&gt;=38,"Width"&lt;38.99),OR("Height"&lt;12,"Height"&gt;35)), "Please Call",IF(AND(AND("Width"&gt;=39,"Width"&lt;39.99),OR("Height"&lt;12,"Height"&gt;34)), "Please Call",IF(AND(AND("Width"&gt;=40,"Width"&lt;40.99),OR("Height"&lt;12,"Height"&gt;33)), "Please Call",IF(AND(AND("Width"&gt;=41,"Width"&lt;41.99),OR("Height"&lt;12,"Height"&gt;32)), "Please Call",IF(AND(AND("Width"&gt;=42,"Width"&lt;45.99),OR("Height"&lt;12,"Height"&gt;31)), "Please Call",IF(AND(AND("Width"&gt;=46,"Width"&lt;47.99),OR("Height"&lt;12,"Height"&gt;30)), "Please Call",IF(AND(AND("Width"&gt;=48,"Width"&lt;48.99),OR("Height"&lt;12,"Height"&gt;29)), "Please Call",IF(AND(AND("Width"&gt;=49,"Width"&lt;50.99),OR("Height"&lt;12,"Height"&gt;28)), "Please Call",IF(AND(AND("Width"&gt;=51,"Width"&lt;54),OR("Height"&lt;12,"Height"&gt;26)), "Please Call","OKAY"))))))))))))))))))))))))))))))</v>
      </c>
    </row>
  </sheetData>
  <sheetProtection algorithmName="SHA-512" hashValue="VDTdIpKk0HPadZ9hrwMgw1RpTsGDM40G3uMSmp4oHMJJ3nReoHNEIweMhYG+9EqhbBo36jYOx5nilm1MqaHHvg==" saltValue="dHKF9QGL3pFnUP+Zp0KzPA==" spinCount="100000" sheet="1" objects="1" scenarios="1" selectLockedCells="1" selectUnlockedCells="1"/>
  <pageMargins left="0.7" right="0.7" top="0.75" bottom="0.75" header="0.3" footer="0.3"/>
  <pageSetup orientation="portrait" horizontalDpi="4294967293"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539E3-E5FD-4DF9-9399-230AFC3CBEAB}">
  <sheetPr>
    <tabColor theme="4" tint="0.59999389629810485"/>
  </sheetPr>
  <dimension ref="A1:X11"/>
  <sheetViews>
    <sheetView workbookViewId="0"/>
  </sheetViews>
  <sheetFormatPr defaultRowHeight="15" x14ac:dyDescent="0.25"/>
  <cols>
    <col min="1" max="1" width="15" customWidth="1"/>
    <col min="2" max="2" width="3.28515625" customWidth="1"/>
    <col min="3" max="3" width="6.5703125" customWidth="1"/>
    <col min="4" max="4" width="3.28515625" customWidth="1"/>
    <col min="5" max="5" width="6.5703125" customWidth="1"/>
    <col min="6" max="6" width="6.7109375" customWidth="1"/>
    <col min="7" max="7" width="3.28515625" customWidth="1"/>
    <col min="8" max="8" width="6.5703125" customWidth="1"/>
    <col min="9" max="9" width="3.28515625" customWidth="1"/>
    <col min="10" max="10" width="6.5703125" customWidth="1"/>
    <col min="11" max="13" width="0" hidden="1" customWidth="1"/>
    <col min="15" max="15" width="27.7109375" customWidth="1"/>
    <col min="16" max="16" width="1.140625" customWidth="1"/>
    <col min="17" max="17" width="27.7109375" customWidth="1"/>
    <col min="18" max="18" width="1.140625" customWidth="1"/>
    <col min="19" max="19" width="151.7109375" bestFit="1" customWidth="1"/>
  </cols>
  <sheetData>
    <row r="1" spans="1:24" s="138" customFormat="1" ht="22.5" customHeight="1" x14ac:dyDescent="0.25">
      <c r="A1" s="239" t="s">
        <v>942</v>
      </c>
      <c r="U1" s="138" t="s">
        <v>927</v>
      </c>
      <c r="V1" s="138" t="s">
        <v>928</v>
      </c>
      <c r="W1" s="138" t="s">
        <v>929</v>
      </c>
      <c r="X1" s="138" t="s">
        <v>930</v>
      </c>
    </row>
    <row r="2" spans="1:24" ht="15.75" thickBot="1" x14ac:dyDescent="0.3">
      <c r="B2" s="235" t="s">
        <v>931</v>
      </c>
      <c r="C2" s="236"/>
      <c r="D2" s="236"/>
      <c r="E2" s="236"/>
      <c r="G2" s="236" t="s">
        <v>932</v>
      </c>
      <c r="H2" s="236"/>
      <c r="I2" s="236"/>
      <c r="J2" s="236"/>
      <c r="O2" s="236" t="s">
        <v>48</v>
      </c>
      <c r="Q2" s="236" t="s">
        <v>63</v>
      </c>
      <c r="S2" s="236" t="s">
        <v>933</v>
      </c>
      <c r="U2" t="s">
        <v>934</v>
      </c>
      <c r="V2" t="s">
        <v>935</v>
      </c>
      <c r="W2" t="s">
        <v>936</v>
      </c>
      <c r="X2" t="s">
        <v>937</v>
      </c>
    </row>
    <row r="3" spans="1:24" x14ac:dyDescent="0.25">
      <c r="B3" t="s">
        <v>938</v>
      </c>
      <c r="C3">
        <v>14</v>
      </c>
      <c r="D3" t="s">
        <v>939</v>
      </c>
      <c r="E3">
        <v>29.99</v>
      </c>
      <c r="G3" t="s">
        <v>939</v>
      </c>
      <c r="H3">
        <v>42</v>
      </c>
      <c r="I3" t="s">
        <v>940</v>
      </c>
      <c r="J3">
        <v>80</v>
      </c>
      <c r="L3" t="s">
        <v>941</v>
      </c>
      <c r="M3" t="s">
        <v>938</v>
      </c>
      <c r="O3" t="str">
        <f t="shared" ref="O3:O9" si="0">CONCATENATE($B$2,B3,C3,$U$2,$B$2,D3,E3)</f>
        <v>"Width"&gt;=14,"Width"&lt;29.99</v>
      </c>
      <c r="Q3" t="str">
        <f t="shared" ref="Q3:Q9" si="1">CONCATENATE($G$2,G3,H3,$U$2,$G$2,I3,J3)</f>
        <v>"Height"&lt;42,"Height"&gt;80</v>
      </c>
      <c r="S3" t="str">
        <f>CONCATENATE($U$1,$V$2,$V$2,O3,$W$1,$V$1,Q3,$W$2,$X$1)</f>
        <v>IF(AND(AND("Width"&gt;=14,"Width"&lt;29.99),OR("Height"&lt;42,"Height"&gt;80)), "Please Call",</v>
      </c>
      <c r="T3" t="s">
        <v>936</v>
      </c>
    </row>
    <row r="4" spans="1:24" x14ac:dyDescent="0.25">
      <c r="B4" t="s">
        <v>938</v>
      </c>
      <c r="C4">
        <v>30</v>
      </c>
      <c r="D4" t="s">
        <v>939</v>
      </c>
      <c r="E4">
        <v>30.99</v>
      </c>
      <c r="G4" t="s">
        <v>939</v>
      </c>
      <c r="H4">
        <v>42</v>
      </c>
      <c r="I4" t="s">
        <v>940</v>
      </c>
      <c r="J4">
        <v>79</v>
      </c>
      <c r="L4" t="s">
        <v>941</v>
      </c>
      <c r="M4" t="s">
        <v>938</v>
      </c>
      <c r="O4" t="str">
        <f t="shared" si="0"/>
        <v>"Width"&gt;=30,"Width"&lt;30.99</v>
      </c>
      <c r="Q4" t="str">
        <f t="shared" si="1"/>
        <v>"Height"&lt;42,"Height"&gt;79</v>
      </c>
      <c r="S4" t="str">
        <f t="shared" ref="S4:S9" si="2">CONCATENATE($U$1,$V$2,$V$2,O4,$W$1,$V$1,Q4,$W$2,$X$1)</f>
        <v>IF(AND(AND("Width"&gt;=30,"Width"&lt;30.99),OR("Height"&lt;42,"Height"&gt;79)), "Please Call",</v>
      </c>
      <c r="T4" t="s">
        <v>936</v>
      </c>
    </row>
    <row r="5" spans="1:24" x14ac:dyDescent="0.25">
      <c r="B5" t="s">
        <v>938</v>
      </c>
      <c r="C5">
        <v>31</v>
      </c>
      <c r="D5" t="s">
        <v>939</v>
      </c>
      <c r="E5">
        <v>31.99</v>
      </c>
      <c r="G5" t="s">
        <v>939</v>
      </c>
      <c r="H5">
        <v>42</v>
      </c>
      <c r="I5" t="s">
        <v>940</v>
      </c>
      <c r="J5">
        <v>76</v>
      </c>
      <c r="L5" t="s">
        <v>941</v>
      </c>
      <c r="M5" t="s">
        <v>938</v>
      </c>
      <c r="O5" t="str">
        <f t="shared" si="0"/>
        <v>"Width"&gt;=31,"Width"&lt;31.99</v>
      </c>
      <c r="Q5" t="str">
        <f t="shared" si="1"/>
        <v>"Height"&lt;42,"Height"&gt;76</v>
      </c>
      <c r="S5" t="str">
        <f t="shared" si="2"/>
        <v>IF(AND(AND("Width"&gt;=31,"Width"&lt;31.99),OR("Height"&lt;42,"Height"&gt;76)), "Please Call",</v>
      </c>
      <c r="T5" t="s">
        <v>936</v>
      </c>
    </row>
    <row r="6" spans="1:24" x14ac:dyDescent="0.25">
      <c r="B6" t="s">
        <v>938</v>
      </c>
      <c r="C6">
        <v>32</v>
      </c>
      <c r="D6" t="s">
        <v>939</v>
      </c>
      <c r="E6">
        <v>32.99</v>
      </c>
      <c r="G6" t="s">
        <v>939</v>
      </c>
      <c r="H6">
        <v>42</v>
      </c>
      <c r="I6" t="s">
        <v>940</v>
      </c>
      <c r="J6">
        <v>74</v>
      </c>
      <c r="L6" t="s">
        <v>941</v>
      </c>
      <c r="M6" t="s">
        <v>938</v>
      </c>
      <c r="O6" t="str">
        <f t="shared" si="0"/>
        <v>"Width"&gt;=32,"Width"&lt;32.99</v>
      </c>
      <c r="Q6" t="str">
        <f t="shared" si="1"/>
        <v>"Height"&lt;42,"Height"&gt;74</v>
      </c>
      <c r="S6" t="str">
        <f t="shared" si="2"/>
        <v>IF(AND(AND("Width"&gt;=32,"Width"&lt;32.99),OR("Height"&lt;42,"Height"&gt;74)), "Please Call",</v>
      </c>
      <c r="T6" t="s">
        <v>936</v>
      </c>
    </row>
    <row r="7" spans="1:24" x14ac:dyDescent="0.25">
      <c r="B7" t="s">
        <v>938</v>
      </c>
      <c r="C7">
        <v>33</v>
      </c>
      <c r="D7" t="s">
        <v>939</v>
      </c>
      <c r="E7">
        <v>33.99</v>
      </c>
      <c r="G7" t="s">
        <v>939</v>
      </c>
      <c r="H7">
        <v>42</v>
      </c>
      <c r="I7" t="s">
        <v>940</v>
      </c>
      <c r="J7">
        <v>72</v>
      </c>
      <c r="L7" t="s">
        <v>941</v>
      </c>
      <c r="M7" t="s">
        <v>938</v>
      </c>
      <c r="O7" t="str">
        <f t="shared" si="0"/>
        <v>"Width"&gt;=33,"Width"&lt;33.99</v>
      </c>
      <c r="Q7" t="str">
        <f t="shared" si="1"/>
        <v>"Height"&lt;42,"Height"&gt;72</v>
      </c>
      <c r="S7" t="str">
        <f t="shared" si="2"/>
        <v>IF(AND(AND("Width"&gt;=33,"Width"&lt;33.99),OR("Height"&lt;42,"Height"&gt;72)), "Please Call",</v>
      </c>
      <c r="T7" t="s">
        <v>936</v>
      </c>
    </row>
    <row r="8" spans="1:24" x14ac:dyDescent="0.25">
      <c r="B8" t="s">
        <v>938</v>
      </c>
      <c r="C8">
        <v>34</v>
      </c>
      <c r="D8" t="s">
        <v>939</v>
      </c>
      <c r="E8">
        <v>34.99</v>
      </c>
      <c r="G8" t="s">
        <v>939</v>
      </c>
      <c r="H8">
        <v>42</v>
      </c>
      <c r="I8" t="s">
        <v>940</v>
      </c>
      <c r="J8">
        <v>70</v>
      </c>
      <c r="L8" t="s">
        <v>941</v>
      </c>
      <c r="M8" t="s">
        <v>938</v>
      </c>
      <c r="O8" t="str">
        <f t="shared" si="0"/>
        <v>"Width"&gt;=34,"Width"&lt;34.99</v>
      </c>
      <c r="Q8" t="str">
        <f t="shared" si="1"/>
        <v>"Height"&lt;42,"Height"&gt;70</v>
      </c>
      <c r="S8" t="str">
        <f t="shared" si="2"/>
        <v>IF(AND(AND("Width"&gt;=34,"Width"&lt;34.99),OR("Height"&lt;42,"Height"&gt;70)), "Please Call",</v>
      </c>
      <c r="T8" t="s">
        <v>936</v>
      </c>
    </row>
    <row r="9" spans="1:24" x14ac:dyDescent="0.25">
      <c r="B9" t="s">
        <v>938</v>
      </c>
      <c r="C9">
        <v>35</v>
      </c>
      <c r="D9" t="s">
        <v>939</v>
      </c>
      <c r="E9">
        <v>36</v>
      </c>
      <c r="G9" t="s">
        <v>939</v>
      </c>
      <c r="H9">
        <v>42</v>
      </c>
      <c r="I9" t="s">
        <v>940</v>
      </c>
      <c r="J9">
        <v>69</v>
      </c>
      <c r="L9" t="s">
        <v>941</v>
      </c>
      <c r="M9" t="s">
        <v>938</v>
      </c>
      <c r="O9" t="str">
        <f t="shared" si="0"/>
        <v>"Width"&gt;=35,"Width"&lt;36</v>
      </c>
      <c r="Q9" t="str">
        <f t="shared" si="1"/>
        <v>"Height"&lt;42,"Height"&gt;69</v>
      </c>
      <c r="S9" t="str">
        <f t="shared" si="2"/>
        <v>IF(AND(AND("Width"&gt;=35,"Width"&lt;36),OR("Height"&lt;42,"Height"&gt;69)), "Please Call",</v>
      </c>
      <c r="T9" t="s">
        <v>936</v>
      </c>
    </row>
    <row r="11" spans="1:24" ht="75" x14ac:dyDescent="0.25">
      <c r="S11" s="238" t="str">
        <f>CONCATENATE(S3,S4,S5,S6,S7,S8,S9,X2,T3,T4,T5,T6,T7,T8,T9,)</f>
        <v>IF(AND(AND("Width"&gt;=14,"Width"&lt;29.99),OR("Height"&lt;42,"Height"&gt;80)), "Please Call",IF(AND(AND("Width"&gt;=30,"Width"&lt;30.99),OR("Height"&lt;42,"Height"&gt;79)), "Please Call",IF(AND(AND("Width"&gt;=31,"Width"&lt;31.99),OR("Height"&lt;42,"Height"&gt;76)), "Please Call",IF(AND(AND("Width"&gt;=32,"Width"&lt;32.99),OR("Height"&lt;42,"Height"&gt;74)), "Please Call",IF(AND(AND("Width"&gt;=33,"Width"&lt;33.99),OR("Height"&lt;42,"Height"&gt;72)), "Please Call",IF(AND(AND("Width"&gt;=34,"Width"&lt;34.99),OR("Height"&lt;42,"Height"&gt;70)), "Please Call",IF(AND(AND("Width"&gt;=35,"Width"&lt;36),OR("Height"&lt;42,"Height"&gt;69)), "Please Call","OKAY")))))))</v>
      </c>
    </row>
  </sheetData>
  <sheetProtection algorithmName="SHA-512" hashValue="w6uCDCXcm9kiL2dZB4FatZspggjWYsDOUlOkCPpCZey1YAKKlrNf+JrAjrB5o5/BaMaCjjsgsE7sqldJyNYU0Q==" saltValue="wJ6YiKQx8YoLHonlp7oWZQ==" spinCount="100000" sheet="1" objects="1" scenarios="1" selectLockedCells="1" selectUnlockedCells="1"/>
  <pageMargins left="0.7" right="0.7" top="0.75" bottom="0.75" header="0.3" footer="0.3"/>
  <pageSetup orientation="portrait" horizontalDpi="4294967293"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88573-9B1D-49EF-B2BF-EB6855D94D9C}">
  <sheetPr>
    <tabColor theme="5"/>
  </sheetPr>
  <dimension ref="A1:X31"/>
  <sheetViews>
    <sheetView workbookViewId="0"/>
  </sheetViews>
  <sheetFormatPr defaultRowHeight="15" x14ac:dyDescent="0.25"/>
  <cols>
    <col min="1" max="1" width="15" customWidth="1"/>
    <col min="2" max="2" width="3.28515625" customWidth="1"/>
    <col min="3" max="3" width="6.5703125" customWidth="1"/>
    <col min="4" max="4" width="3.28515625" customWidth="1"/>
    <col min="5" max="5" width="6.5703125" customWidth="1"/>
    <col min="6" max="6" width="6.7109375" customWidth="1"/>
    <col min="7" max="7" width="3.28515625" customWidth="1"/>
    <col min="8" max="8" width="6.5703125" customWidth="1"/>
    <col min="9" max="9" width="3.28515625" customWidth="1"/>
    <col min="10" max="10" width="6.5703125" customWidth="1"/>
    <col min="11" max="13" width="0" hidden="1" customWidth="1"/>
    <col min="15" max="15" width="27.7109375" customWidth="1"/>
    <col min="16" max="16" width="1.140625" customWidth="1"/>
    <col min="17" max="17" width="27.7109375" customWidth="1"/>
    <col min="18" max="18" width="1.140625" customWidth="1"/>
    <col min="19" max="19" width="81.7109375" bestFit="1" customWidth="1"/>
  </cols>
  <sheetData>
    <row r="1" spans="1:24" s="138" customFormat="1" ht="22.5" customHeight="1" x14ac:dyDescent="0.25">
      <c r="A1" s="240" t="s">
        <v>587</v>
      </c>
      <c r="U1" s="138" t="s">
        <v>927</v>
      </c>
      <c r="V1" s="138" t="s">
        <v>928</v>
      </c>
      <c r="W1" s="138" t="s">
        <v>929</v>
      </c>
      <c r="X1" s="138" t="s">
        <v>930</v>
      </c>
    </row>
    <row r="2" spans="1:24" ht="15.75" thickBot="1" x14ac:dyDescent="0.3">
      <c r="B2" s="235" t="s">
        <v>931</v>
      </c>
      <c r="C2" s="236"/>
      <c r="D2" s="236"/>
      <c r="E2" s="236"/>
      <c r="G2" s="236" t="s">
        <v>932</v>
      </c>
      <c r="H2" s="236"/>
      <c r="I2" s="236"/>
      <c r="J2" s="236"/>
      <c r="O2" s="236" t="s">
        <v>48</v>
      </c>
      <c r="Q2" s="236" t="s">
        <v>63</v>
      </c>
      <c r="S2" s="236" t="s">
        <v>933</v>
      </c>
      <c r="U2" t="s">
        <v>934</v>
      </c>
      <c r="V2" t="s">
        <v>935</v>
      </c>
      <c r="W2" t="s">
        <v>936</v>
      </c>
      <c r="X2" t="s">
        <v>937</v>
      </c>
    </row>
    <row r="3" spans="1:24" x14ac:dyDescent="0.25">
      <c r="B3" t="s">
        <v>938</v>
      </c>
      <c r="C3">
        <v>8.625</v>
      </c>
      <c r="D3" t="s">
        <v>939</v>
      </c>
      <c r="E3">
        <v>9.99</v>
      </c>
      <c r="G3" t="s">
        <v>939</v>
      </c>
      <c r="H3">
        <v>13</v>
      </c>
      <c r="I3" t="s">
        <v>940</v>
      </c>
      <c r="J3">
        <v>36</v>
      </c>
      <c r="L3" t="s">
        <v>941</v>
      </c>
      <c r="M3" t="s">
        <v>938</v>
      </c>
      <c r="O3" t="str">
        <f t="shared" ref="O3:O28" si="0">CONCATENATE($B$2,B3,C3,$U$2,$B$2,D3,E3)</f>
        <v>"Width"&gt;=8.625,"Width"&lt;9.99</v>
      </c>
      <c r="Q3" t="str">
        <f t="shared" ref="Q3:Q28" si="1">CONCATENATE($G$2,G3,H3,$U$2,$G$2,I3,J3)</f>
        <v>"Height"&lt;13,"Height"&gt;36</v>
      </c>
      <c r="S3" t="str">
        <f>CONCATENATE($U$1,$V$2,$V$2,O3,$W$1,$V$1,Q3,$W$2,$X$1)</f>
        <v>IF(AND(AND("Width"&gt;=8.625,"Width"&lt;9.99),OR("Height"&lt;13,"Height"&gt;36)), "Please Call",</v>
      </c>
      <c r="T3" t="s">
        <v>936</v>
      </c>
    </row>
    <row r="4" spans="1:24" x14ac:dyDescent="0.25">
      <c r="B4" t="s">
        <v>938</v>
      </c>
      <c r="C4">
        <v>10</v>
      </c>
      <c r="D4" t="s">
        <v>939</v>
      </c>
      <c r="E4">
        <v>13.99</v>
      </c>
      <c r="G4" t="s">
        <v>939</v>
      </c>
      <c r="H4">
        <v>13</v>
      </c>
      <c r="I4" t="s">
        <v>940</v>
      </c>
      <c r="J4">
        <v>48</v>
      </c>
      <c r="L4" t="s">
        <v>941</v>
      </c>
      <c r="M4" t="s">
        <v>938</v>
      </c>
      <c r="O4" t="str">
        <f t="shared" si="0"/>
        <v>"Width"&gt;=10,"Width"&lt;13.99</v>
      </c>
      <c r="Q4" t="str">
        <f t="shared" si="1"/>
        <v>"Height"&lt;13,"Height"&gt;48</v>
      </c>
      <c r="S4" t="str">
        <f t="shared" ref="S4:S28" si="2">CONCATENATE($U$1,$V$2,$V$2,O4,$W$1,$V$1,Q4,$W$2,$X$1)</f>
        <v>IF(AND(AND("Width"&gt;=10,"Width"&lt;13.99),OR("Height"&lt;13,"Height"&gt;48)), "Please Call",</v>
      </c>
      <c r="T4" t="s">
        <v>936</v>
      </c>
    </row>
    <row r="5" spans="1:24" x14ac:dyDescent="0.25">
      <c r="B5" t="s">
        <v>938</v>
      </c>
      <c r="C5">
        <v>14</v>
      </c>
      <c r="D5" t="s">
        <v>939</v>
      </c>
      <c r="E5">
        <v>24.99</v>
      </c>
      <c r="G5" t="s">
        <v>939</v>
      </c>
      <c r="H5">
        <v>13</v>
      </c>
      <c r="I5" t="s">
        <v>940</v>
      </c>
      <c r="J5">
        <v>80</v>
      </c>
      <c r="L5" t="s">
        <v>941</v>
      </c>
      <c r="M5" t="s">
        <v>938</v>
      </c>
      <c r="O5" t="str">
        <f t="shared" si="0"/>
        <v>"Width"&gt;=14,"Width"&lt;24.99</v>
      </c>
      <c r="Q5" t="str">
        <f t="shared" si="1"/>
        <v>"Height"&lt;13,"Height"&gt;80</v>
      </c>
      <c r="S5" t="str">
        <f t="shared" si="2"/>
        <v>IF(AND(AND("Width"&gt;=14,"Width"&lt;24.99),OR("Height"&lt;13,"Height"&gt;80)), "Please Call",</v>
      </c>
      <c r="T5" t="s">
        <v>936</v>
      </c>
    </row>
    <row r="6" spans="1:24" x14ac:dyDescent="0.25">
      <c r="B6" t="s">
        <v>938</v>
      </c>
      <c r="C6">
        <v>25</v>
      </c>
      <c r="D6" t="s">
        <v>939</v>
      </c>
      <c r="E6">
        <v>26.99</v>
      </c>
      <c r="G6" t="s">
        <v>939</v>
      </c>
      <c r="H6">
        <v>14</v>
      </c>
      <c r="I6" t="s">
        <v>940</v>
      </c>
      <c r="J6">
        <v>80</v>
      </c>
      <c r="L6" t="s">
        <v>941</v>
      </c>
      <c r="M6" t="s">
        <v>938</v>
      </c>
      <c r="O6" t="str">
        <f t="shared" si="0"/>
        <v>"Width"&gt;=25,"Width"&lt;26.99</v>
      </c>
      <c r="Q6" t="str">
        <f t="shared" si="1"/>
        <v>"Height"&lt;14,"Height"&gt;80</v>
      </c>
      <c r="S6" t="str">
        <f t="shared" si="2"/>
        <v>IF(AND(AND("Width"&gt;=25,"Width"&lt;26.99),OR("Height"&lt;14,"Height"&gt;80)), "Please Call",</v>
      </c>
      <c r="T6" t="s">
        <v>936</v>
      </c>
    </row>
    <row r="7" spans="1:24" x14ac:dyDescent="0.25">
      <c r="B7" t="s">
        <v>938</v>
      </c>
      <c r="C7">
        <v>27</v>
      </c>
      <c r="D7" t="s">
        <v>939</v>
      </c>
      <c r="E7">
        <v>27.99</v>
      </c>
      <c r="G7" t="s">
        <v>939</v>
      </c>
      <c r="H7">
        <v>14</v>
      </c>
      <c r="I7" t="s">
        <v>940</v>
      </c>
      <c r="J7">
        <v>79</v>
      </c>
      <c r="L7" t="s">
        <v>941</v>
      </c>
      <c r="M7" t="s">
        <v>938</v>
      </c>
      <c r="O7" t="str">
        <f t="shared" si="0"/>
        <v>"Width"&gt;=27,"Width"&lt;27.99</v>
      </c>
      <c r="Q7" t="str">
        <f t="shared" si="1"/>
        <v>"Height"&lt;14,"Height"&gt;79</v>
      </c>
      <c r="S7" t="str">
        <f t="shared" si="2"/>
        <v>IF(AND(AND("Width"&gt;=27,"Width"&lt;27.99),OR("Height"&lt;14,"Height"&gt;79)), "Please Call",</v>
      </c>
      <c r="T7" t="s">
        <v>936</v>
      </c>
    </row>
    <row r="8" spans="1:24" x14ac:dyDescent="0.25">
      <c r="B8" t="s">
        <v>938</v>
      </c>
      <c r="C8">
        <v>28</v>
      </c>
      <c r="D8" t="s">
        <v>939</v>
      </c>
      <c r="E8">
        <v>28.99</v>
      </c>
      <c r="G8" t="s">
        <v>939</v>
      </c>
      <c r="H8">
        <v>14</v>
      </c>
      <c r="I8" t="s">
        <v>940</v>
      </c>
      <c r="J8">
        <v>77</v>
      </c>
      <c r="L8" t="s">
        <v>941</v>
      </c>
      <c r="M8" t="s">
        <v>938</v>
      </c>
      <c r="O8" t="str">
        <f t="shared" si="0"/>
        <v>"Width"&gt;=28,"Width"&lt;28.99</v>
      </c>
      <c r="Q8" t="str">
        <f t="shared" si="1"/>
        <v>"Height"&lt;14,"Height"&gt;77</v>
      </c>
      <c r="S8" t="str">
        <f t="shared" si="2"/>
        <v>IF(AND(AND("Width"&gt;=28,"Width"&lt;28.99),OR("Height"&lt;14,"Height"&gt;77)), "Please Call",</v>
      </c>
      <c r="T8" t="s">
        <v>936</v>
      </c>
    </row>
    <row r="9" spans="1:24" x14ac:dyDescent="0.25">
      <c r="B9" t="s">
        <v>938</v>
      </c>
      <c r="C9">
        <v>29</v>
      </c>
      <c r="D9" t="s">
        <v>939</v>
      </c>
      <c r="E9">
        <v>29.99</v>
      </c>
      <c r="G9" t="s">
        <v>939</v>
      </c>
      <c r="H9">
        <v>14</v>
      </c>
      <c r="I9" t="s">
        <v>940</v>
      </c>
      <c r="J9">
        <v>75</v>
      </c>
      <c r="L9" t="s">
        <v>941</v>
      </c>
      <c r="M9" t="s">
        <v>938</v>
      </c>
      <c r="O9" t="str">
        <f t="shared" si="0"/>
        <v>"Width"&gt;=29,"Width"&lt;29.99</v>
      </c>
      <c r="Q9" t="str">
        <f t="shared" si="1"/>
        <v>"Height"&lt;14,"Height"&gt;75</v>
      </c>
      <c r="S9" t="str">
        <f t="shared" si="2"/>
        <v>IF(AND(AND("Width"&gt;=29,"Width"&lt;29.99),OR("Height"&lt;14,"Height"&gt;75)), "Please Call",</v>
      </c>
      <c r="T9" t="s">
        <v>936</v>
      </c>
    </row>
    <row r="10" spans="1:24" x14ac:dyDescent="0.25">
      <c r="B10" t="s">
        <v>938</v>
      </c>
      <c r="C10">
        <v>30</v>
      </c>
      <c r="D10" t="s">
        <v>939</v>
      </c>
      <c r="E10">
        <v>30.99</v>
      </c>
      <c r="G10" t="s">
        <v>939</v>
      </c>
      <c r="H10">
        <v>14</v>
      </c>
      <c r="I10" t="s">
        <v>940</v>
      </c>
      <c r="J10">
        <v>72</v>
      </c>
      <c r="L10" t="s">
        <v>941</v>
      </c>
      <c r="M10" t="s">
        <v>938</v>
      </c>
      <c r="O10" t="str">
        <f t="shared" si="0"/>
        <v>"Width"&gt;=30,"Width"&lt;30.99</v>
      </c>
      <c r="Q10" t="str">
        <f t="shared" si="1"/>
        <v>"Height"&lt;14,"Height"&gt;72</v>
      </c>
      <c r="S10" t="str">
        <f t="shared" si="2"/>
        <v>IF(AND(AND("Width"&gt;=30,"Width"&lt;30.99),OR("Height"&lt;14,"Height"&gt;72)), "Please Call",</v>
      </c>
      <c r="T10" t="s">
        <v>936</v>
      </c>
    </row>
    <row r="11" spans="1:24" x14ac:dyDescent="0.25">
      <c r="B11" t="s">
        <v>938</v>
      </c>
      <c r="C11">
        <v>31</v>
      </c>
      <c r="D11" t="s">
        <v>939</v>
      </c>
      <c r="E11">
        <v>31.99</v>
      </c>
      <c r="G11" t="s">
        <v>939</v>
      </c>
      <c r="H11">
        <v>14</v>
      </c>
      <c r="I11" t="s">
        <v>940</v>
      </c>
      <c r="J11">
        <v>70</v>
      </c>
      <c r="L11" t="s">
        <v>941</v>
      </c>
      <c r="M11" t="s">
        <v>938</v>
      </c>
      <c r="O11" t="str">
        <f t="shared" si="0"/>
        <v>"Width"&gt;=31,"Width"&lt;31.99</v>
      </c>
      <c r="Q11" t="str">
        <f t="shared" si="1"/>
        <v>"Height"&lt;14,"Height"&gt;70</v>
      </c>
      <c r="S11" t="str">
        <f t="shared" si="2"/>
        <v>IF(AND(AND("Width"&gt;=31,"Width"&lt;31.99),OR("Height"&lt;14,"Height"&gt;70)), "Please Call",</v>
      </c>
      <c r="T11" t="s">
        <v>936</v>
      </c>
    </row>
    <row r="12" spans="1:24" x14ac:dyDescent="0.25">
      <c r="B12" t="s">
        <v>938</v>
      </c>
      <c r="C12">
        <v>32</v>
      </c>
      <c r="D12" t="s">
        <v>939</v>
      </c>
      <c r="E12">
        <v>32.99</v>
      </c>
      <c r="G12" t="s">
        <v>939</v>
      </c>
      <c r="H12">
        <v>14</v>
      </c>
      <c r="I12" t="s">
        <v>940</v>
      </c>
      <c r="J12">
        <v>68</v>
      </c>
      <c r="L12" t="s">
        <v>941</v>
      </c>
      <c r="M12" t="s">
        <v>938</v>
      </c>
      <c r="O12" t="str">
        <f t="shared" si="0"/>
        <v>"Width"&gt;=32,"Width"&lt;32.99</v>
      </c>
      <c r="Q12" t="str">
        <f t="shared" si="1"/>
        <v>"Height"&lt;14,"Height"&gt;68</v>
      </c>
      <c r="S12" t="str">
        <f t="shared" si="2"/>
        <v>IF(AND(AND("Width"&gt;=32,"Width"&lt;32.99),OR("Height"&lt;14,"Height"&gt;68)), "Please Call",</v>
      </c>
      <c r="T12" t="s">
        <v>936</v>
      </c>
    </row>
    <row r="13" spans="1:24" x14ac:dyDescent="0.25">
      <c r="B13" t="s">
        <v>938</v>
      </c>
      <c r="C13">
        <v>33</v>
      </c>
      <c r="D13" t="s">
        <v>939</v>
      </c>
      <c r="E13">
        <v>33.99</v>
      </c>
      <c r="G13" t="s">
        <v>939</v>
      </c>
      <c r="H13">
        <v>14</v>
      </c>
      <c r="I13" t="s">
        <v>940</v>
      </c>
      <c r="J13">
        <v>66</v>
      </c>
      <c r="L13" t="s">
        <v>941</v>
      </c>
      <c r="M13" t="s">
        <v>938</v>
      </c>
      <c r="O13" t="str">
        <f t="shared" si="0"/>
        <v>"Width"&gt;=33,"Width"&lt;33.99</v>
      </c>
      <c r="Q13" t="str">
        <f t="shared" si="1"/>
        <v>"Height"&lt;14,"Height"&gt;66</v>
      </c>
      <c r="S13" t="str">
        <f t="shared" si="2"/>
        <v>IF(AND(AND("Width"&gt;=33,"Width"&lt;33.99),OR("Height"&lt;14,"Height"&gt;66)), "Please Call",</v>
      </c>
      <c r="T13" t="s">
        <v>936</v>
      </c>
    </row>
    <row r="14" spans="1:24" x14ac:dyDescent="0.25">
      <c r="B14" t="s">
        <v>938</v>
      </c>
      <c r="C14">
        <v>34</v>
      </c>
      <c r="D14" t="s">
        <v>939</v>
      </c>
      <c r="E14">
        <v>34.99</v>
      </c>
      <c r="G14" t="s">
        <v>939</v>
      </c>
      <c r="H14">
        <v>14</v>
      </c>
      <c r="I14" t="s">
        <v>940</v>
      </c>
      <c r="J14">
        <v>64</v>
      </c>
      <c r="L14" t="s">
        <v>941</v>
      </c>
      <c r="M14" t="s">
        <v>938</v>
      </c>
      <c r="O14" t="str">
        <f t="shared" si="0"/>
        <v>"Width"&gt;=34,"Width"&lt;34.99</v>
      </c>
      <c r="Q14" t="str">
        <f t="shared" si="1"/>
        <v>"Height"&lt;14,"Height"&gt;64</v>
      </c>
      <c r="S14" t="str">
        <f t="shared" si="2"/>
        <v>IF(AND(AND("Width"&gt;=34,"Width"&lt;34.99),OR("Height"&lt;14,"Height"&gt;64)), "Please Call",</v>
      </c>
      <c r="T14" t="s">
        <v>936</v>
      </c>
    </row>
    <row r="15" spans="1:24" x14ac:dyDescent="0.25">
      <c r="B15" t="s">
        <v>938</v>
      </c>
      <c r="C15">
        <v>35</v>
      </c>
      <c r="D15" t="s">
        <v>939</v>
      </c>
      <c r="E15">
        <v>35.99</v>
      </c>
      <c r="G15" t="s">
        <v>939</v>
      </c>
      <c r="H15">
        <v>14</v>
      </c>
      <c r="I15" t="s">
        <v>940</v>
      </c>
      <c r="J15">
        <v>62</v>
      </c>
      <c r="L15" t="s">
        <v>941</v>
      </c>
      <c r="M15" t="s">
        <v>938</v>
      </c>
      <c r="O15" t="str">
        <f t="shared" si="0"/>
        <v>"Width"&gt;=35,"Width"&lt;35.99</v>
      </c>
      <c r="Q15" t="str">
        <f t="shared" si="1"/>
        <v>"Height"&lt;14,"Height"&gt;62</v>
      </c>
      <c r="S15" t="str">
        <f t="shared" si="2"/>
        <v>IF(AND(AND("Width"&gt;=35,"Width"&lt;35.99),OR("Height"&lt;14,"Height"&gt;62)), "Please Call",</v>
      </c>
      <c r="T15" t="s">
        <v>936</v>
      </c>
    </row>
    <row r="16" spans="1:24" x14ac:dyDescent="0.25">
      <c r="B16" t="s">
        <v>938</v>
      </c>
      <c r="C16">
        <v>36</v>
      </c>
      <c r="D16" t="s">
        <v>939</v>
      </c>
      <c r="E16">
        <v>36.99</v>
      </c>
      <c r="G16" t="s">
        <v>939</v>
      </c>
      <c r="H16">
        <v>14</v>
      </c>
      <c r="I16" t="s">
        <v>940</v>
      </c>
      <c r="J16">
        <v>60</v>
      </c>
      <c r="L16" t="s">
        <v>941</v>
      </c>
      <c r="M16" t="s">
        <v>938</v>
      </c>
      <c r="O16" t="str">
        <f t="shared" si="0"/>
        <v>"Width"&gt;=36,"Width"&lt;36.99</v>
      </c>
      <c r="Q16" t="str">
        <f t="shared" si="1"/>
        <v>"Height"&lt;14,"Height"&gt;60</v>
      </c>
      <c r="S16" t="str">
        <f t="shared" si="2"/>
        <v>IF(AND(AND("Width"&gt;=36,"Width"&lt;36.99),OR("Height"&lt;14,"Height"&gt;60)), "Please Call",</v>
      </c>
      <c r="T16" t="s">
        <v>936</v>
      </c>
    </row>
    <row r="17" spans="1:20" x14ac:dyDescent="0.25">
      <c r="A17" s="237"/>
      <c r="B17" t="s">
        <v>938</v>
      </c>
      <c r="C17" s="237">
        <v>37</v>
      </c>
      <c r="D17" t="s">
        <v>939</v>
      </c>
      <c r="E17" s="237">
        <v>41.99</v>
      </c>
      <c r="F17" s="237"/>
      <c r="G17" t="s">
        <v>939</v>
      </c>
      <c r="H17" s="237">
        <v>15</v>
      </c>
      <c r="I17" t="s">
        <v>940</v>
      </c>
      <c r="J17" s="237">
        <v>36</v>
      </c>
      <c r="K17" s="237"/>
      <c r="L17" s="237" t="s">
        <v>941</v>
      </c>
      <c r="M17" s="237" t="s">
        <v>938</v>
      </c>
      <c r="N17" s="237"/>
      <c r="O17" t="str">
        <f t="shared" si="0"/>
        <v>"Width"&gt;=37,"Width"&lt;41.99</v>
      </c>
      <c r="Q17" t="str">
        <f t="shared" si="1"/>
        <v>"Height"&lt;15,"Height"&gt;36</v>
      </c>
      <c r="S17" t="str">
        <f t="shared" si="2"/>
        <v>IF(AND(AND("Width"&gt;=37,"Width"&lt;41.99),OR("Height"&lt;15,"Height"&gt;36)), "Please Call",</v>
      </c>
      <c r="T17" t="s">
        <v>936</v>
      </c>
    </row>
    <row r="18" spans="1:20" x14ac:dyDescent="0.25">
      <c r="A18" s="237"/>
      <c r="B18" t="s">
        <v>938</v>
      </c>
      <c r="C18" s="237">
        <v>42</v>
      </c>
      <c r="D18" t="s">
        <v>939</v>
      </c>
      <c r="E18" s="237">
        <v>59.99</v>
      </c>
      <c r="F18" s="237"/>
      <c r="G18" t="s">
        <v>939</v>
      </c>
      <c r="H18" s="237">
        <v>18</v>
      </c>
      <c r="I18" t="s">
        <v>940</v>
      </c>
      <c r="J18" s="237">
        <v>36</v>
      </c>
      <c r="K18" s="237"/>
      <c r="L18" s="237" t="s">
        <v>941</v>
      </c>
      <c r="M18" s="237" t="s">
        <v>938</v>
      </c>
      <c r="N18" s="237"/>
      <c r="O18" t="str">
        <f t="shared" si="0"/>
        <v>"Width"&gt;=42,"Width"&lt;59.99</v>
      </c>
      <c r="Q18" t="str">
        <f t="shared" si="1"/>
        <v>"Height"&lt;18,"Height"&gt;36</v>
      </c>
      <c r="S18" t="str">
        <f t="shared" si="2"/>
        <v>IF(AND(AND("Width"&gt;=42,"Width"&lt;59.99),OR("Height"&lt;18,"Height"&gt;36)), "Please Call",</v>
      </c>
      <c r="T18" t="s">
        <v>936</v>
      </c>
    </row>
    <row r="19" spans="1:20" x14ac:dyDescent="0.25">
      <c r="B19" t="s">
        <v>938</v>
      </c>
      <c r="C19">
        <v>60</v>
      </c>
      <c r="D19" t="s">
        <v>939</v>
      </c>
      <c r="E19">
        <v>61.99</v>
      </c>
      <c r="G19" t="s">
        <v>939</v>
      </c>
      <c r="H19">
        <v>18</v>
      </c>
      <c r="I19" t="s">
        <v>940</v>
      </c>
      <c r="J19">
        <v>35</v>
      </c>
      <c r="L19" t="s">
        <v>941</v>
      </c>
      <c r="M19" t="s">
        <v>938</v>
      </c>
      <c r="O19" t="str">
        <f t="shared" si="0"/>
        <v>"Width"&gt;=60,"Width"&lt;61.99</v>
      </c>
      <c r="Q19" t="str">
        <f t="shared" si="1"/>
        <v>"Height"&lt;18,"Height"&gt;35</v>
      </c>
      <c r="S19" t="str">
        <f t="shared" si="2"/>
        <v>IF(AND(AND("Width"&gt;=60,"Width"&lt;61.99),OR("Height"&lt;18,"Height"&gt;35)), "Please Call",</v>
      </c>
      <c r="T19" t="s">
        <v>936</v>
      </c>
    </row>
    <row r="20" spans="1:20" x14ac:dyDescent="0.25">
      <c r="B20" t="s">
        <v>938</v>
      </c>
      <c r="C20">
        <v>62</v>
      </c>
      <c r="D20" t="s">
        <v>939</v>
      </c>
      <c r="E20">
        <v>63.99</v>
      </c>
      <c r="G20" t="s">
        <v>939</v>
      </c>
      <c r="H20">
        <v>18</v>
      </c>
      <c r="I20" t="s">
        <v>940</v>
      </c>
      <c r="J20">
        <v>34</v>
      </c>
      <c r="L20" t="s">
        <v>941</v>
      </c>
      <c r="M20" t="s">
        <v>938</v>
      </c>
      <c r="O20" t="str">
        <f t="shared" si="0"/>
        <v>"Width"&gt;=62,"Width"&lt;63.99</v>
      </c>
      <c r="Q20" t="str">
        <f t="shared" si="1"/>
        <v>"Height"&lt;18,"Height"&gt;34</v>
      </c>
      <c r="S20" t="str">
        <f t="shared" si="2"/>
        <v>IF(AND(AND("Width"&gt;=62,"Width"&lt;63.99),OR("Height"&lt;18,"Height"&gt;34)), "Please Call",</v>
      </c>
      <c r="T20" t="s">
        <v>936</v>
      </c>
    </row>
    <row r="21" spans="1:20" x14ac:dyDescent="0.25">
      <c r="B21" t="s">
        <v>938</v>
      </c>
      <c r="C21">
        <v>64</v>
      </c>
      <c r="D21" t="s">
        <v>939</v>
      </c>
      <c r="E21">
        <v>65.989999999999995</v>
      </c>
      <c r="G21" t="s">
        <v>939</v>
      </c>
      <c r="H21">
        <v>18</v>
      </c>
      <c r="I21" t="s">
        <v>940</v>
      </c>
      <c r="J21">
        <v>33</v>
      </c>
      <c r="L21" t="s">
        <v>941</v>
      </c>
      <c r="M21" t="s">
        <v>938</v>
      </c>
      <c r="O21" t="str">
        <f t="shared" si="0"/>
        <v>"Width"&gt;=64,"Width"&lt;65.99</v>
      </c>
      <c r="Q21" t="str">
        <f t="shared" si="1"/>
        <v>"Height"&lt;18,"Height"&gt;33</v>
      </c>
      <c r="S21" t="str">
        <f t="shared" si="2"/>
        <v>IF(AND(AND("Width"&gt;=64,"Width"&lt;65.99),OR("Height"&lt;18,"Height"&gt;33)), "Please Call",</v>
      </c>
      <c r="T21" t="s">
        <v>936</v>
      </c>
    </row>
    <row r="22" spans="1:20" x14ac:dyDescent="0.25">
      <c r="B22" t="s">
        <v>938</v>
      </c>
      <c r="C22">
        <v>66</v>
      </c>
      <c r="D22" t="s">
        <v>939</v>
      </c>
      <c r="E22">
        <v>67.989999999999995</v>
      </c>
      <c r="G22" t="s">
        <v>939</v>
      </c>
      <c r="H22">
        <v>18</v>
      </c>
      <c r="I22" t="s">
        <v>940</v>
      </c>
      <c r="J22">
        <v>32</v>
      </c>
      <c r="L22" t="s">
        <v>941</v>
      </c>
      <c r="M22" t="s">
        <v>938</v>
      </c>
      <c r="O22" t="str">
        <f t="shared" si="0"/>
        <v>"Width"&gt;=66,"Width"&lt;67.99</v>
      </c>
      <c r="Q22" t="str">
        <f t="shared" si="1"/>
        <v>"Height"&lt;18,"Height"&gt;32</v>
      </c>
      <c r="S22" t="str">
        <f t="shared" si="2"/>
        <v>IF(AND(AND("Width"&gt;=66,"Width"&lt;67.99),OR("Height"&lt;18,"Height"&gt;32)), "Please Call",</v>
      </c>
      <c r="T22" t="s">
        <v>936</v>
      </c>
    </row>
    <row r="23" spans="1:20" x14ac:dyDescent="0.25">
      <c r="B23" t="s">
        <v>938</v>
      </c>
      <c r="C23">
        <v>68</v>
      </c>
      <c r="D23" t="s">
        <v>939</v>
      </c>
      <c r="E23">
        <v>69.989999999999995</v>
      </c>
      <c r="G23" t="s">
        <v>939</v>
      </c>
      <c r="H23">
        <v>18</v>
      </c>
      <c r="I23" t="s">
        <v>940</v>
      </c>
      <c r="J23">
        <v>31</v>
      </c>
      <c r="L23" t="s">
        <v>941</v>
      </c>
      <c r="M23" t="s">
        <v>938</v>
      </c>
      <c r="O23" t="str">
        <f t="shared" si="0"/>
        <v>"Width"&gt;=68,"Width"&lt;69.99</v>
      </c>
      <c r="Q23" t="str">
        <f t="shared" si="1"/>
        <v>"Height"&lt;18,"Height"&gt;31</v>
      </c>
      <c r="S23" t="str">
        <f t="shared" si="2"/>
        <v>IF(AND(AND("Width"&gt;=68,"Width"&lt;69.99),OR("Height"&lt;18,"Height"&gt;31)), "Please Call",</v>
      </c>
      <c r="T23" t="s">
        <v>936</v>
      </c>
    </row>
    <row r="24" spans="1:20" x14ac:dyDescent="0.25">
      <c r="B24" t="s">
        <v>938</v>
      </c>
      <c r="C24">
        <v>70</v>
      </c>
      <c r="D24" t="s">
        <v>939</v>
      </c>
      <c r="E24">
        <v>71.989999999999995</v>
      </c>
      <c r="G24" t="s">
        <v>939</v>
      </c>
      <c r="H24">
        <v>18</v>
      </c>
      <c r="I24" t="s">
        <v>940</v>
      </c>
      <c r="J24">
        <v>30</v>
      </c>
      <c r="L24" t="s">
        <v>941</v>
      </c>
      <c r="M24" t="s">
        <v>938</v>
      </c>
      <c r="O24" t="str">
        <f t="shared" si="0"/>
        <v>"Width"&gt;=70,"Width"&lt;71.99</v>
      </c>
      <c r="Q24" t="str">
        <f t="shared" si="1"/>
        <v>"Height"&lt;18,"Height"&gt;30</v>
      </c>
      <c r="S24" t="str">
        <f t="shared" si="2"/>
        <v>IF(AND(AND("Width"&gt;=70,"Width"&lt;71.99),OR("Height"&lt;18,"Height"&gt;30)), "Please Call",</v>
      </c>
      <c r="T24" t="s">
        <v>936</v>
      </c>
    </row>
    <row r="25" spans="1:20" x14ac:dyDescent="0.25">
      <c r="B25" t="s">
        <v>938</v>
      </c>
      <c r="C25">
        <v>72</v>
      </c>
      <c r="D25" t="s">
        <v>939</v>
      </c>
      <c r="E25">
        <v>74.989999999999995</v>
      </c>
      <c r="G25" t="s">
        <v>939</v>
      </c>
      <c r="H25">
        <v>18</v>
      </c>
      <c r="I25" t="s">
        <v>940</v>
      </c>
      <c r="J25">
        <v>29</v>
      </c>
      <c r="L25" t="s">
        <v>941</v>
      </c>
      <c r="M25" t="s">
        <v>938</v>
      </c>
      <c r="O25" t="str">
        <f t="shared" si="0"/>
        <v>"Width"&gt;=72,"Width"&lt;74.99</v>
      </c>
      <c r="Q25" t="str">
        <f t="shared" si="1"/>
        <v>"Height"&lt;18,"Height"&gt;29</v>
      </c>
      <c r="S25" t="str">
        <f t="shared" si="2"/>
        <v>IF(AND(AND("Width"&gt;=72,"Width"&lt;74.99),OR("Height"&lt;18,"Height"&gt;29)), "Please Call",</v>
      </c>
      <c r="T25" t="s">
        <v>936</v>
      </c>
    </row>
    <row r="26" spans="1:20" x14ac:dyDescent="0.25">
      <c r="B26" t="s">
        <v>938</v>
      </c>
      <c r="C26">
        <v>75</v>
      </c>
      <c r="D26" t="s">
        <v>939</v>
      </c>
      <c r="E26">
        <v>77.989999999999995</v>
      </c>
      <c r="G26" t="s">
        <v>939</v>
      </c>
      <c r="H26">
        <v>18</v>
      </c>
      <c r="I26" t="s">
        <v>940</v>
      </c>
      <c r="J26">
        <v>28</v>
      </c>
      <c r="L26" t="s">
        <v>941</v>
      </c>
      <c r="M26" t="s">
        <v>938</v>
      </c>
      <c r="O26" t="str">
        <f t="shared" si="0"/>
        <v>"Width"&gt;=75,"Width"&lt;77.99</v>
      </c>
      <c r="Q26" t="str">
        <f t="shared" si="1"/>
        <v>"Height"&lt;18,"Height"&gt;28</v>
      </c>
      <c r="S26" t="str">
        <f t="shared" si="2"/>
        <v>IF(AND(AND("Width"&gt;=75,"Width"&lt;77.99),OR("Height"&lt;18,"Height"&gt;28)), "Please Call",</v>
      </c>
      <c r="T26" t="s">
        <v>936</v>
      </c>
    </row>
    <row r="27" spans="1:20" x14ac:dyDescent="0.25">
      <c r="B27" t="s">
        <v>938</v>
      </c>
      <c r="C27">
        <v>78</v>
      </c>
      <c r="D27" t="s">
        <v>939</v>
      </c>
      <c r="E27">
        <v>78.989999999999995</v>
      </c>
      <c r="G27" t="s">
        <v>939</v>
      </c>
      <c r="H27">
        <v>18</v>
      </c>
      <c r="I27" t="s">
        <v>940</v>
      </c>
      <c r="J27">
        <v>27</v>
      </c>
      <c r="L27" t="s">
        <v>941</v>
      </c>
      <c r="M27" t="s">
        <v>938</v>
      </c>
      <c r="O27" t="str">
        <f t="shared" si="0"/>
        <v>"Width"&gt;=78,"Width"&lt;78.99</v>
      </c>
      <c r="Q27" t="str">
        <f t="shared" si="1"/>
        <v>"Height"&lt;18,"Height"&gt;27</v>
      </c>
      <c r="S27" t="str">
        <f t="shared" si="2"/>
        <v>IF(AND(AND("Width"&gt;=78,"Width"&lt;78.99),OR("Height"&lt;18,"Height"&gt;27)), "Please Call",</v>
      </c>
      <c r="T27" t="s">
        <v>936</v>
      </c>
    </row>
    <row r="28" spans="1:20" x14ac:dyDescent="0.25">
      <c r="B28" t="s">
        <v>938</v>
      </c>
      <c r="C28">
        <v>79</v>
      </c>
      <c r="D28" t="s">
        <v>939</v>
      </c>
      <c r="E28">
        <v>80</v>
      </c>
      <c r="G28" t="s">
        <v>939</v>
      </c>
      <c r="H28">
        <v>18</v>
      </c>
      <c r="I28" t="s">
        <v>940</v>
      </c>
      <c r="J28">
        <v>26</v>
      </c>
      <c r="L28" t="s">
        <v>941</v>
      </c>
      <c r="M28" t="s">
        <v>938</v>
      </c>
      <c r="O28" t="str">
        <f t="shared" si="0"/>
        <v>"Width"&gt;=79,"Width"&lt;80</v>
      </c>
      <c r="Q28" t="str">
        <f t="shared" si="1"/>
        <v>"Height"&lt;18,"Height"&gt;26</v>
      </c>
      <c r="S28" t="str">
        <f t="shared" si="2"/>
        <v>IF(AND(AND("Width"&gt;=79,"Width"&lt;80),OR("Height"&lt;18,"Height"&gt;26)), "Please Call",</v>
      </c>
      <c r="T28" t="s">
        <v>936</v>
      </c>
    </row>
    <row r="31" spans="1:20" ht="405" x14ac:dyDescent="0.25">
      <c r="S31" s="241" t="str">
        <f>CONCATENATE(S3,S4,S5,S6,S7,S8,S9,S10,S11,S12,S13,S14,S15,S16,S17,S18,S19,S20,S21,S22,S23,S24,S25,S26,S27,S28,X2,T3,T4,T5,T6,T7,T8,T9,T10,T11,T12,T13,T14,T15,T16,T17,T18,T19,T20,T21,T22,T23,T24,T25,T26,T27,T28)</f>
        <v>IF(AND(AND("Width"&gt;=8.625,"Width"&lt;9.99),OR("Height"&lt;13,"Height"&gt;36)), "Please Call",IF(AND(AND("Width"&gt;=10,"Width"&lt;13.99),OR("Height"&lt;13,"Height"&gt;48)), "Please Call",IF(AND(AND("Width"&gt;=14,"Width"&lt;24.99),OR("Height"&lt;13,"Height"&gt;80)), "Please Call",IF(AND(AND("Width"&gt;=25,"Width"&lt;26.99),OR("Height"&lt;14,"Height"&gt;80)), "Please Call",IF(AND(AND("Width"&gt;=27,"Width"&lt;27.99),OR("Height"&lt;14,"Height"&gt;79)), "Please Call",IF(AND(AND("Width"&gt;=28,"Width"&lt;28.99),OR("Height"&lt;14,"Height"&gt;77)), "Please Call",IF(AND(AND("Width"&gt;=29,"Width"&lt;29.99),OR("Height"&lt;14,"Height"&gt;75)), "Please Call",IF(AND(AND("Width"&gt;=30,"Width"&lt;30.99),OR("Height"&lt;14,"Height"&gt;72)), "Please Call",IF(AND(AND("Width"&gt;=31,"Width"&lt;31.99),OR("Height"&lt;14,"Height"&gt;70)), "Please Call",IF(AND(AND("Width"&gt;=32,"Width"&lt;32.99),OR("Height"&lt;14,"Height"&gt;68)), "Please Call",IF(AND(AND("Width"&gt;=33,"Width"&lt;33.99),OR("Height"&lt;14,"Height"&gt;66)), "Please Call",IF(AND(AND("Width"&gt;=34,"Width"&lt;34.99),OR("Height"&lt;14,"Height"&gt;64)), "Please Call",IF(AND(AND("Width"&gt;=35,"Width"&lt;35.99),OR("Height"&lt;14,"Height"&gt;62)), "Please Call",IF(AND(AND("Width"&gt;=36,"Width"&lt;36.99),OR("Height"&lt;14,"Height"&gt;60)), "Please Call",IF(AND(AND("Width"&gt;=37,"Width"&lt;41.99),OR("Height"&lt;15,"Height"&gt;36)), "Please Call",IF(AND(AND("Width"&gt;=42,"Width"&lt;59.99),OR("Height"&lt;18,"Height"&gt;36)), "Please Call",IF(AND(AND("Width"&gt;=60,"Width"&lt;61.99),OR("Height"&lt;18,"Height"&gt;35)), "Please Call",IF(AND(AND("Width"&gt;=62,"Width"&lt;63.99),OR("Height"&lt;18,"Height"&gt;34)), "Please Call",IF(AND(AND("Width"&gt;=64,"Width"&lt;65.99),OR("Height"&lt;18,"Height"&gt;33)), "Please Call",IF(AND(AND("Width"&gt;=66,"Width"&lt;67.99),OR("Height"&lt;18,"Height"&gt;32)), "Please Call",IF(AND(AND("Width"&gt;=68,"Width"&lt;69.99),OR("Height"&lt;18,"Height"&gt;31)), "Please Call",IF(AND(AND("Width"&gt;=70,"Width"&lt;71.99),OR("Height"&lt;18,"Height"&gt;30)), "Please Call",IF(AND(AND("Width"&gt;=72,"Width"&lt;74.99),OR("Height"&lt;18,"Height"&gt;29)), "Please Call",IF(AND(AND("Width"&gt;=75,"Width"&lt;77.99),OR("Height"&lt;18,"Height"&gt;28)), "Please Call",IF(AND(AND("Width"&gt;=78,"Width"&lt;78.99),OR("Height"&lt;18,"Height"&gt;27)), "Please Call",IF(AND(AND("Width"&gt;=79,"Width"&lt;80),OR("Height"&lt;18,"Height"&gt;26)), "Please Call","OKAY"))))))))))))))))))))))))))</v>
      </c>
    </row>
  </sheetData>
  <sheetProtection algorithmName="SHA-512" hashValue="CycvaKUXjDO43ZOM66r9CRBZ5qGvmxRKz7cmfbi0XGXsYl1tOqsyngwbzGMXaQdBusBRI7mrm6ojJdtnNMMK0A==" saltValue="fgfiPmK0+mhOMx9NlmA7zQ==" spinCount="100000" sheet="1" objects="1" scenarios="1" selectLockedCells="1" selectUnlockedCells="1"/>
  <pageMargins left="0.7" right="0.7" top="0.75" bottom="0.75" header="0.3" footer="0.3"/>
  <pageSetup orientation="portrait" horizontalDpi="4294967293"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985B0-3C6F-4063-8990-748C6E97E7E1}">
  <sheetPr>
    <tabColor theme="9" tint="0.39997558519241921"/>
  </sheetPr>
  <dimension ref="A1:X31"/>
  <sheetViews>
    <sheetView workbookViewId="0"/>
  </sheetViews>
  <sheetFormatPr defaultRowHeight="15" x14ac:dyDescent="0.25"/>
  <cols>
    <col min="1" max="1" width="15" customWidth="1"/>
    <col min="2" max="2" width="3.28515625" customWidth="1"/>
    <col min="3" max="3" width="6.5703125" customWidth="1"/>
    <col min="4" max="4" width="3.28515625" customWidth="1"/>
    <col min="5" max="5" width="6.5703125" customWidth="1"/>
    <col min="6" max="6" width="6.7109375" customWidth="1"/>
    <col min="7" max="7" width="3.28515625" customWidth="1"/>
    <col min="8" max="8" width="6.5703125" customWidth="1"/>
    <col min="9" max="9" width="3.28515625" customWidth="1"/>
    <col min="10" max="10" width="6.5703125" customWidth="1"/>
    <col min="11" max="13" width="0" hidden="1" customWidth="1"/>
    <col min="15" max="15" width="27.7109375" customWidth="1"/>
    <col min="16" max="16" width="1.140625" customWidth="1"/>
    <col min="17" max="17" width="27.7109375" customWidth="1"/>
    <col min="18" max="18" width="1.140625" customWidth="1"/>
    <col min="19" max="19" width="81.7109375" bestFit="1" customWidth="1"/>
  </cols>
  <sheetData>
    <row r="1" spans="1:24" s="243" customFormat="1" ht="22.5" customHeight="1" x14ac:dyDescent="0.25">
      <c r="A1" s="242" t="s">
        <v>943</v>
      </c>
      <c r="U1" s="243" t="s">
        <v>927</v>
      </c>
      <c r="V1" s="243" t="s">
        <v>928</v>
      </c>
      <c r="W1" s="243" t="s">
        <v>929</v>
      </c>
      <c r="X1" s="243" t="s">
        <v>930</v>
      </c>
    </row>
    <row r="2" spans="1:24" ht="15.75" thickBot="1" x14ac:dyDescent="0.3">
      <c r="B2" s="235" t="s">
        <v>931</v>
      </c>
      <c r="C2" s="236"/>
      <c r="D2" s="236"/>
      <c r="E2" s="236"/>
      <c r="G2" s="236" t="s">
        <v>932</v>
      </c>
      <c r="H2" s="236"/>
      <c r="I2" s="236"/>
      <c r="J2" s="236"/>
      <c r="O2" s="236" t="s">
        <v>48</v>
      </c>
      <c r="Q2" s="236" t="s">
        <v>63</v>
      </c>
      <c r="S2" s="236" t="s">
        <v>933</v>
      </c>
      <c r="U2" t="s">
        <v>934</v>
      </c>
      <c r="V2" t="s">
        <v>935</v>
      </c>
      <c r="W2" t="s">
        <v>936</v>
      </c>
      <c r="X2" t="s">
        <v>937</v>
      </c>
    </row>
    <row r="3" spans="1:24" x14ac:dyDescent="0.25">
      <c r="B3" t="s">
        <v>938</v>
      </c>
      <c r="C3">
        <v>8.625</v>
      </c>
      <c r="D3" t="s">
        <v>939</v>
      </c>
      <c r="E3">
        <v>9.99</v>
      </c>
      <c r="G3" t="s">
        <v>939</v>
      </c>
      <c r="H3">
        <v>13</v>
      </c>
      <c r="I3" t="s">
        <v>940</v>
      </c>
      <c r="J3">
        <v>36</v>
      </c>
      <c r="L3" t="s">
        <v>941</v>
      </c>
      <c r="M3" t="s">
        <v>938</v>
      </c>
      <c r="O3" t="str">
        <f t="shared" ref="O3:O28" si="0">CONCATENATE($B$2,B3,C3,$U$2,$B$2,D3,E3)</f>
        <v>"Width"&gt;=8.625,"Width"&lt;9.99</v>
      </c>
      <c r="Q3" t="str">
        <f t="shared" ref="Q3:Q28" si="1">CONCATENATE($G$2,G3,H3,$U$2,$G$2,I3,J3)</f>
        <v>"Height"&lt;13,"Height"&gt;36</v>
      </c>
      <c r="S3" t="str">
        <f>CONCATENATE($U$1,$V$2,$V$2,O3,$W$1,$V$1,Q3,$W$2,$X$1)</f>
        <v>IF(AND(AND("Width"&gt;=8.625,"Width"&lt;9.99),OR("Height"&lt;13,"Height"&gt;36)), "Please Call",</v>
      </c>
      <c r="T3" t="s">
        <v>936</v>
      </c>
    </row>
    <row r="4" spans="1:24" x14ac:dyDescent="0.25">
      <c r="B4" t="s">
        <v>938</v>
      </c>
      <c r="C4">
        <v>10</v>
      </c>
      <c r="D4" t="s">
        <v>939</v>
      </c>
      <c r="E4">
        <v>13.99</v>
      </c>
      <c r="G4" t="s">
        <v>939</v>
      </c>
      <c r="H4">
        <v>13</v>
      </c>
      <c r="I4" t="s">
        <v>940</v>
      </c>
      <c r="J4">
        <v>48</v>
      </c>
      <c r="L4" t="s">
        <v>941</v>
      </c>
      <c r="M4" t="s">
        <v>938</v>
      </c>
      <c r="O4" t="str">
        <f t="shared" si="0"/>
        <v>"Width"&gt;=10,"Width"&lt;13.99</v>
      </c>
      <c r="Q4" t="str">
        <f t="shared" si="1"/>
        <v>"Height"&lt;13,"Height"&gt;48</v>
      </c>
      <c r="S4" t="str">
        <f t="shared" ref="S4:S28" si="2">CONCATENATE($U$1,$V$2,$V$2,O4,$W$1,$V$1,Q4,$W$2,$X$1)</f>
        <v>IF(AND(AND("Width"&gt;=10,"Width"&lt;13.99),OR("Height"&lt;13,"Height"&gt;48)), "Please Call",</v>
      </c>
      <c r="T4" t="s">
        <v>936</v>
      </c>
    </row>
    <row r="5" spans="1:24" x14ac:dyDescent="0.25">
      <c r="B5" t="s">
        <v>938</v>
      </c>
      <c r="C5">
        <v>14</v>
      </c>
      <c r="D5" t="s">
        <v>939</v>
      </c>
      <c r="E5">
        <v>24.99</v>
      </c>
      <c r="G5" t="s">
        <v>939</v>
      </c>
      <c r="H5">
        <v>13</v>
      </c>
      <c r="I5" t="s">
        <v>940</v>
      </c>
      <c r="J5">
        <v>80</v>
      </c>
      <c r="L5" t="s">
        <v>941</v>
      </c>
      <c r="M5" t="s">
        <v>938</v>
      </c>
      <c r="O5" t="str">
        <f t="shared" si="0"/>
        <v>"Width"&gt;=14,"Width"&lt;24.99</v>
      </c>
      <c r="Q5" t="str">
        <f t="shared" si="1"/>
        <v>"Height"&lt;13,"Height"&gt;80</v>
      </c>
      <c r="S5" t="str">
        <f t="shared" si="2"/>
        <v>IF(AND(AND("Width"&gt;=14,"Width"&lt;24.99),OR("Height"&lt;13,"Height"&gt;80)), "Please Call",</v>
      </c>
      <c r="T5" t="s">
        <v>936</v>
      </c>
    </row>
    <row r="6" spans="1:24" x14ac:dyDescent="0.25">
      <c r="B6" t="s">
        <v>938</v>
      </c>
      <c r="C6">
        <v>25</v>
      </c>
      <c r="D6" t="s">
        <v>939</v>
      </c>
      <c r="E6">
        <v>30.99</v>
      </c>
      <c r="G6" t="s">
        <v>939</v>
      </c>
      <c r="H6">
        <v>14</v>
      </c>
      <c r="I6" t="s">
        <v>940</v>
      </c>
      <c r="J6">
        <v>80</v>
      </c>
      <c r="L6" t="s">
        <v>941</v>
      </c>
      <c r="M6" t="s">
        <v>938</v>
      </c>
      <c r="O6" t="str">
        <f t="shared" si="0"/>
        <v>"Width"&gt;=25,"Width"&lt;30.99</v>
      </c>
      <c r="Q6" t="str">
        <f t="shared" si="1"/>
        <v>"Height"&lt;14,"Height"&gt;80</v>
      </c>
      <c r="S6" t="str">
        <f t="shared" si="2"/>
        <v>IF(AND(AND("Width"&gt;=25,"Width"&lt;30.99),OR("Height"&lt;14,"Height"&gt;80)), "Please Call",</v>
      </c>
      <c r="T6" t="s">
        <v>936</v>
      </c>
    </row>
    <row r="7" spans="1:24" x14ac:dyDescent="0.25">
      <c r="B7" t="s">
        <v>938</v>
      </c>
      <c r="C7">
        <v>31</v>
      </c>
      <c r="D7" t="s">
        <v>939</v>
      </c>
      <c r="E7">
        <v>31.99</v>
      </c>
      <c r="G7" t="s">
        <v>939</v>
      </c>
      <c r="H7">
        <v>14</v>
      </c>
      <c r="I7" t="s">
        <v>940</v>
      </c>
      <c r="J7">
        <v>78</v>
      </c>
      <c r="L7" t="s">
        <v>941</v>
      </c>
      <c r="M7" t="s">
        <v>938</v>
      </c>
      <c r="O7" t="str">
        <f t="shared" si="0"/>
        <v>"Width"&gt;=31,"Width"&lt;31.99</v>
      </c>
      <c r="Q7" t="str">
        <f t="shared" si="1"/>
        <v>"Height"&lt;14,"Height"&gt;78</v>
      </c>
      <c r="S7" t="str">
        <f t="shared" si="2"/>
        <v>IF(AND(AND("Width"&gt;=31,"Width"&lt;31.99),OR("Height"&lt;14,"Height"&gt;78)), "Please Call",</v>
      </c>
      <c r="T7" t="s">
        <v>936</v>
      </c>
    </row>
    <row r="8" spans="1:24" x14ac:dyDescent="0.25">
      <c r="B8" t="s">
        <v>938</v>
      </c>
      <c r="C8">
        <v>32</v>
      </c>
      <c r="D8" t="s">
        <v>939</v>
      </c>
      <c r="E8">
        <v>32.99</v>
      </c>
      <c r="G8" t="s">
        <v>939</v>
      </c>
      <c r="H8">
        <v>14</v>
      </c>
      <c r="I8" t="s">
        <v>940</v>
      </c>
      <c r="J8">
        <v>76</v>
      </c>
      <c r="L8" t="s">
        <v>941</v>
      </c>
      <c r="M8" t="s">
        <v>938</v>
      </c>
      <c r="O8" t="str">
        <f t="shared" si="0"/>
        <v>"Width"&gt;=32,"Width"&lt;32.99</v>
      </c>
      <c r="Q8" t="str">
        <f t="shared" si="1"/>
        <v>"Height"&lt;14,"Height"&gt;76</v>
      </c>
      <c r="S8" t="str">
        <f t="shared" si="2"/>
        <v>IF(AND(AND("Width"&gt;=32,"Width"&lt;32.99),OR("Height"&lt;14,"Height"&gt;76)), "Please Call",</v>
      </c>
      <c r="T8" t="s">
        <v>936</v>
      </c>
    </row>
    <row r="9" spans="1:24" x14ac:dyDescent="0.25">
      <c r="B9" t="s">
        <v>938</v>
      </c>
      <c r="C9">
        <v>33</v>
      </c>
      <c r="D9" t="s">
        <v>939</v>
      </c>
      <c r="E9">
        <v>33.99</v>
      </c>
      <c r="G9" t="s">
        <v>939</v>
      </c>
      <c r="H9">
        <v>14</v>
      </c>
      <c r="I9" t="s">
        <v>940</v>
      </c>
      <c r="J9">
        <v>75</v>
      </c>
      <c r="L9" t="s">
        <v>941</v>
      </c>
      <c r="M9" t="s">
        <v>938</v>
      </c>
      <c r="O9" t="str">
        <f t="shared" si="0"/>
        <v>"Width"&gt;=33,"Width"&lt;33.99</v>
      </c>
      <c r="Q9" t="str">
        <f t="shared" si="1"/>
        <v>"Height"&lt;14,"Height"&gt;75</v>
      </c>
      <c r="S9" t="str">
        <f t="shared" si="2"/>
        <v>IF(AND(AND("Width"&gt;=33,"Width"&lt;33.99),OR("Height"&lt;14,"Height"&gt;75)), "Please Call",</v>
      </c>
      <c r="T9" t="s">
        <v>936</v>
      </c>
    </row>
    <row r="10" spans="1:24" x14ac:dyDescent="0.25">
      <c r="B10" t="s">
        <v>938</v>
      </c>
      <c r="C10">
        <v>34</v>
      </c>
      <c r="D10" t="s">
        <v>939</v>
      </c>
      <c r="E10">
        <v>34.99</v>
      </c>
      <c r="G10" t="s">
        <v>939</v>
      </c>
      <c r="H10">
        <v>14</v>
      </c>
      <c r="I10" t="s">
        <v>940</v>
      </c>
      <c r="J10">
        <v>73</v>
      </c>
      <c r="L10" t="s">
        <v>941</v>
      </c>
      <c r="M10" t="s">
        <v>938</v>
      </c>
      <c r="O10" t="str">
        <f t="shared" si="0"/>
        <v>"Width"&gt;=34,"Width"&lt;34.99</v>
      </c>
      <c r="Q10" t="str">
        <f t="shared" si="1"/>
        <v>"Height"&lt;14,"Height"&gt;73</v>
      </c>
      <c r="S10" t="str">
        <f t="shared" si="2"/>
        <v>IF(AND(AND("Width"&gt;=34,"Width"&lt;34.99),OR("Height"&lt;14,"Height"&gt;73)), "Please Call",</v>
      </c>
      <c r="T10" t="s">
        <v>936</v>
      </c>
    </row>
    <row r="11" spans="1:24" x14ac:dyDescent="0.25">
      <c r="B11" t="s">
        <v>938</v>
      </c>
      <c r="C11">
        <v>35</v>
      </c>
      <c r="D11" t="s">
        <v>939</v>
      </c>
      <c r="E11">
        <v>36.99</v>
      </c>
      <c r="G11" t="s">
        <v>939</v>
      </c>
      <c r="H11">
        <v>14</v>
      </c>
      <c r="I11" t="s">
        <v>940</v>
      </c>
      <c r="J11">
        <v>69</v>
      </c>
      <c r="L11" t="s">
        <v>941</v>
      </c>
      <c r="M11" t="s">
        <v>938</v>
      </c>
      <c r="O11" t="str">
        <f t="shared" si="0"/>
        <v>"Width"&gt;=35,"Width"&lt;36.99</v>
      </c>
      <c r="Q11" t="str">
        <f t="shared" si="1"/>
        <v>"Height"&lt;14,"Height"&gt;69</v>
      </c>
      <c r="S11" t="str">
        <f t="shared" si="2"/>
        <v>IF(AND(AND("Width"&gt;=35,"Width"&lt;36.99),OR("Height"&lt;14,"Height"&gt;69)), "Please Call",</v>
      </c>
      <c r="T11" t="s">
        <v>936</v>
      </c>
    </row>
    <row r="12" spans="1:24" x14ac:dyDescent="0.25">
      <c r="B12" t="s">
        <v>938</v>
      </c>
      <c r="C12">
        <v>37</v>
      </c>
      <c r="D12" t="s">
        <v>939</v>
      </c>
      <c r="E12">
        <v>41.99</v>
      </c>
      <c r="G12" t="s">
        <v>939</v>
      </c>
      <c r="H12">
        <v>15</v>
      </c>
      <c r="I12" t="s">
        <v>940</v>
      </c>
      <c r="J12">
        <v>36</v>
      </c>
      <c r="L12" t="s">
        <v>941</v>
      </c>
      <c r="M12" t="s">
        <v>938</v>
      </c>
      <c r="O12" t="str">
        <f t="shared" si="0"/>
        <v>"Width"&gt;=37,"Width"&lt;41.99</v>
      </c>
      <c r="Q12" t="str">
        <f t="shared" si="1"/>
        <v>"Height"&lt;15,"Height"&gt;36</v>
      </c>
      <c r="S12" t="str">
        <f t="shared" si="2"/>
        <v>IF(AND(AND("Width"&gt;=37,"Width"&lt;41.99),OR("Height"&lt;15,"Height"&gt;36)), "Please Call",</v>
      </c>
      <c r="T12" t="s">
        <v>936</v>
      </c>
    </row>
    <row r="13" spans="1:24" x14ac:dyDescent="0.25">
      <c r="B13" t="s">
        <v>938</v>
      </c>
      <c r="C13">
        <v>42</v>
      </c>
      <c r="D13" t="s">
        <v>939</v>
      </c>
      <c r="E13">
        <v>47.99</v>
      </c>
      <c r="G13" t="s">
        <v>939</v>
      </c>
      <c r="H13">
        <v>18</v>
      </c>
      <c r="I13" t="s">
        <v>940</v>
      </c>
      <c r="J13">
        <v>36</v>
      </c>
      <c r="L13" t="s">
        <v>941</v>
      </c>
      <c r="M13" t="s">
        <v>938</v>
      </c>
      <c r="O13" t="str">
        <f t="shared" si="0"/>
        <v>"Width"&gt;=42,"Width"&lt;47.99</v>
      </c>
      <c r="Q13" t="str">
        <f t="shared" si="1"/>
        <v>"Height"&lt;18,"Height"&gt;36</v>
      </c>
      <c r="S13" t="str">
        <f t="shared" si="2"/>
        <v>IF(AND(AND("Width"&gt;=42,"Width"&lt;47.99),OR("Height"&lt;18,"Height"&gt;36)), "Please Call",</v>
      </c>
      <c r="T13" t="s">
        <v>936</v>
      </c>
    </row>
    <row r="14" spans="1:24" x14ac:dyDescent="0.25">
      <c r="B14" t="s">
        <v>938</v>
      </c>
      <c r="C14">
        <v>48</v>
      </c>
      <c r="D14" t="s">
        <v>939</v>
      </c>
      <c r="E14">
        <v>49.99</v>
      </c>
      <c r="G14" t="s">
        <v>939</v>
      </c>
      <c r="H14">
        <v>18</v>
      </c>
      <c r="I14" t="s">
        <v>940</v>
      </c>
      <c r="J14">
        <v>35</v>
      </c>
      <c r="L14" t="s">
        <v>941</v>
      </c>
      <c r="M14" t="s">
        <v>938</v>
      </c>
      <c r="O14" t="str">
        <f t="shared" si="0"/>
        <v>"Width"&gt;=48,"Width"&lt;49.99</v>
      </c>
      <c r="Q14" t="str">
        <f t="shared" si="1"/>
        <v>"Height"&lt;18,"Height"&gt;35</v>
      </c>
      <c r="S14" t="str">
        <f t="shared" si="2"/>
        <v>IF(AND(AND("Width"&gt;=48,"Width"&lt;49.99),OR("Height"&lt;18,"Height"&gt;35)), "Please Call",</v>
      </c>
      <c r="T14" t="s">
        <v>936</v>
      </c>
    </row>
    <row r="15" spans="1:24" x14ac:dyDescent="0.25">
      <c r="B15" t="s">
        <v>938</v>
      </c>
      <c r="C15">
        <v>50</v>
      </c>
      <c r="D15" t="s">
        <v>939</v>
      </c>
      <c r="E15">
        <v>50.99</v>
      </c>
      <c r="G15" t="s">
        <v>939</v>
      </c>
      <c r="H15">
        <v>18</v>
      </c>
      <c r="I15" t="s">
        <v>940</v>
      </c>
      <c r="J15">
        <v>34</v>
      </c>
      <c r="L15" t="s">
        <v>941</v>
      </c>
      <c r="M15" t="s">
        <v>938</v>
      </c>
      <c r="O15" t="str">
        <f t="shared" si="0"/>
        <v>"Width"&gt;=50,"Width"&lt;50.99</v>
      </c>
      <c r="Q15" t="str">
        <f t="shared" si="1"/>
        <v>"Height"&lt;18,"Height"&gt;34</v>
      </c>
      <c r="S15" t="str">
        <f t="shared" si="2"/>
        <v>IF(AND(AND("Width"&gt;=50,"Width"&lt;50.99),OR("Height"&lt;18,"Height"&gt;34)), "Please Call",</v>
      </c>
      <c r="T15" t="s">
        <v>936</v>
      </c>
    </row>
    <row r="16" spans="1:24" x14ac:dyDescent="0.25">
      <c r="B16" t="s">
        <v>938</v>
      </c>
      <c r="C16">
        <v>51</v>
      </c>
      <c r="D16" t="s">
        <v>939</v>
      </c>
      <c r="E16">
        <v>52.99</v>
      </c>
      <c r="G16" t="s">
        <v>939</v>
      </c>
      <c r="H16">
        <v>18</v>
      </c>
      <c r="I16" t="s">
        <v>940</v>
      </c>
      <c r="J16">
        <v>33</v>
      </c>
      <c r="L16" t="s">
        <v>941</v>
      </c>
      <c r="M16" t="s">
        <v>938</v>
      </c>
      <c r="O16" t="str">
        <f t="shared" si="0"/>
        <v>"Width"&gt;=51,"Width"&lt;52.99</v>
      </c>
      <c r="Q16" t="str">
        <f t="shared" si="1"/>
        <v>"Height"&lt;18,"Height"&gt;33</v>
      </c>
      <c r="S16" t="str">
        <f t="shared" si="2"/>
        <v>IF(AND(AND("Width"&gt;=51,"Width"&lt;52.99),OR("Height"&lt;18,"Height"&gt;33)), "Please Call",</v>
      </c>
      <c r="T16" t="s">
        <v>936</v>
      </c>
    </row>
    <row r="17" spans="1:20" x14ac:dyDescent="0.25">
      <c r="A17" s="237"/>
      <c r="B17" t="s">
        <v>938</v>
      </c>
      <c r="C17" s="237">
        <v>53</v>
      </c>
      <c r="D17" t="s">
        <v>939</v>
      </c>
      <c r="E17" s="237">
        <v>53.99</v>
      </c>
      <c r="F17" s="237"/>
      <c r="G17" t="s">
        <v>939</v>
      </c>
      <c r="H17" s="237">
        <v>18</v>
      </c>
      <c r="I17" t="s">
        <v>940</v>
      </c>
      <c r="J17" s="237">
        <v>32</v>
      </c>
      <c r="K17" s="237"/>
      <c r="L17" s="237" t="s">
        <v>941</v>
      </c>
      <c r="M17" s="237" t="s">
        <v>938</v>
      </c>
      <c r="N17" s="237"/>
      <c r="O17" t="str">
        <f t="shared" si="0"/>
        <v>"Width"&gt;=53,"Width"&lt;53.99</v>
      </c>
      <c r="Q17" t="str">
        <f t="shared" si="1"/>
        <v>"Height"&lt;18,"Height"&gt;32</v>
      </c>
      <c r="S17" t="str">
        <f t="shared" si="2"/>
        <v>IF(AND(AND("Width"&gt;=53,"Width"&lt;53.99),OR("Height"&lt;18,"Height"&gt;32)), "Please Call",</v>
      </c>
      <c r="T17" t="s">
        <v>936</v>
      </c>
    </row>
    <row r="18" spans="1:20" x14ac:dyDescent="0.25">
      <c r="A18" s="237"/>
      <c r="B18" t="s">
        <v>938</v>
      </c>
      <c r="C18" s="237">
        <v>54</v>
      </c>
      <c r="D18" t="s">
        <v>939</v>
      </c>
      <c r="E18" s="237">
        <v>55.99</v>
      </c>
      <c r="F18" s="237"/>
      <c r="G18" t="s">
        <v>939</v>
      </c>
      <c r="H18" s="237">
        <v>18</v>
      </c>
      <c r="I18" t="s">
        <v>940</v>
      </c>
      <c r="J18" s="237">
        <v>31</v>
      </c>
      <c r="K18" s="237"/>
      <c r="L18" s="237" t="s">
        <v>941</v>
      </c>
      <c r="M18" s="237" t="s">
        <v>938</v>
      </c>
      <c r="N18" s="237"/>
      <c r="O18" t="str">
        <f t="shared" si="0"/>
        <v>"Width"&gt;=54,"Width"&lt;55.99</v>
      </c>
      <c r="Q18" t="str">
        <f t="shared" si="1"/>
        <v>"Height"&lt;18,"Height"&gt;31</v>
      </c>
      <c r="S18" t="str">
        <f t="shared" si="2"/>
        <v>IF(AND(AND("Width"&gt;=54,"Width"&lt;55.99),OR("Height"&lt;18,"Height"&gt;31)), "Please Call",</v>
      </c>
      <c r="T18" t="s">
        <v>936</v>
      </c>
    </row>
    <row r="19" spans="1:20" x14ac:dyDescent="0.25">
      <c r="B19" t="s">
        <v>938</v>
      </c>
      <c r="C19">
        <v>56</v>
      </c>
      <c r="D19" t="s">
        <v>939</v>
      </c>
      <c r="E19">
        <v>57.99</v>
      </c>
      <c r="G19" t="s">
        <v>939</v>
      </c>
      <c r="H19">
        <v>18</v>
      </c>
      <c r="I19" t="s">
        <v>940</v>
      </c>
      <c r="J19">
        <v>30</v>
      </c>
      <c r="L19" t="s">
        <v>941</v>
      </c>
      <c r="M19" t="s">
        <v>938</v>
      </c>
      <c r="O19" t="str">
        <f t="shared" si="0"/>
        <v>"Width"&gt;=56,"Width"&lt;57.99</v>
      </c>
      <c r="Q19" t="str">
        <f t="shared" si="1"/>
        <v>"Height"&lt;18,"Height"&gt;30</v>
      </c>
      <c r="S19" t="str">
        <f t="shared" si="2"/>
        <v>IF(AND(AND("Width"&gt;=56,"Width"&lt;57.99),OR("Height"&lt;18,"Height"&gt;30)), "Please Call",</v>
      </c>
      <c r="T19" t="s">
        <v>936</v>
      </c>
    </row>
    <row r="20" spans="1:20" x14ac:dyDescent="0.25">
      <c r="B20" t="s">
        <v>938</v>
      </c>
      <c r="C20">
        <v>58</v>
      </c>
      <c r="D20" t="s">
        <v>939</v>
      </c>
      <c r="E20">
        <v>59.99</v>
      </c>
      <c r="G20" t="s">
        <v>939</v>
      </c>
      <c r="H20">
        <v>18</v>
      </c>
      <c r="I20" t="s">
        <v>940</v>
      </c>
      <c r="J20">
        <v>29</v>
      </c>
      <c r="L20" t="s">
        <v>941</v>
      </c>
      <c r="M20" t="s">
        <v>938</v>
      </c>
      <c r="O20" t="str">
        <f t="shared" si="0"/>
        <v>"Width"&gt;=58,"Width"&lt;59.99</v>
      </c>
      <c r="Q20" t="str">
        <f t="shared" si="1"/>
        <v>"Height"&lt;18,"Height"&gt;29</v>
      </c>
      <c r="S20" t="str">
        <f t="shared" si="2"/>
        <v>IF(AND(AND("Width"&gt;=58,"Width"&lt;59.99),OR("Height"&lt;18,"Height"&gt;29)), "Please Call",</v>
      </c>
      <c r="T20" t="s">
        <v>936</v>
      </c>
    </row>
    <row r="21" spans="1:20" x14ac:dyDescent="0.25">
      <c r="B21" t="s">
        <v>938</v>
      </c>
      <c r="C21">
        <v>60</v>
      </c>
      <c r="D21" t="s">
        <v>939</v>
      </c>
      <c r="E21">
        <v>61.99</v>
      </c>
      <c r="G21" t="s">
        <v>939</v>
      </c>
      <c r="H21">
        <v>18</v>
      </c>
      <c r="I21" t="s">
        <v>940</v>
      </c>
      <c r="J21">
        <v>28</v>
      </c>
      <c r="L21" t="s">
        <v>941</v>
      </c>
      <c r="M21" t="s">
        <v>938</v>
      </c>
      <c r="O21" t="str">
        <f t="shared" si="0"/>
        <v>"Width"&gt;=60,"Width"&lt;61.99</v>
      </c>
      <c r="Q21" t="str">
        <f t="shared" si="1"/>
        <v>"Height"&lt;18,"Height"&gt;28</v>
      </c>
      <c r="S21" t="str">
        <f t="shared" si="2"/>
        <v>IF(AND(AND("Width"&gt;=60,"Width"&lt;61.99),OR("Height"&lt;18,"Height"&gt;28)), "Please Call",</v>
      </c>
      <c r="T21" t="s">
        <v>936</v>
      </c>
    </row>
    <row r="22" spans="1:20" x14ac:dyDescent="0.25">
      <c r="B22" t="s">
        <v>938</v>
      </c>
      <c r="C22">
        <v>62</v>
      </c>
      <c r="D22" t="s">
        <v>939</v>
      </c>
      <c r="E22">
        <v>63.99</v>
      </c>
      <c r="G22" t="s">
        <v>939</v>
      </c>
      <c r="H22">
        <v>18</v>
      </c>
      <c r="I22" t="s">
        <v>940</v>
      </c>
      <c r="J22">
        <v>27</v>
      </c>
      <c r="L22" t="s">
        <v>941</v>
      </c>
      <c r="M22" t="s">
        <v>938</v>
      </c>
      <c r="O22" t="str">
        <f t="shared" si="0"/>
        <v>"Width"&gt;=62,"Width"&lt;63.99</v>
      </c>
      <c r="Q22" t="str">
        <f t="shared" si="1"/>
        <v>"Height"&lt;18,"Height"&gt;27</v>
      </c>
      <c r="S22" t="str">
        <f t="shared" si="2"/>
        <v>IF(AND(AND("Width"&gt;=62,"Width"&lt;63.99),OR("Height"&lt;18,"Height"&gt;27)), "Please Call",</v>
      </c>
      <c r="T22" t="s">
        <v>936</v>
      </c>
    </row>
    <row r="23" spans="1:20" x14ac:dyDescent="0.25">
      <c r="B23" t="s">
        <v>938</v>
      </c>
      <c r="C23">
        <v>64</v>
      </c>
      <c r="D23" t="s">
        <v>939</v>
      </c>
      <c r="E23">
        <v>66.989999999999995</v>
      </c>
      <c r="G23" t="s">
        <v>939</v>
      </c>
      <c r="H23">
        <v>18</v>
      </c>
      <c r="I23" t="s">
        <v>940</v>
      </c>
      <c r="J23">
        <v>26</v>
      </c>
      <c r="L23" t="s">
        <v>941</v>
      </c>
      <c r="M23" t="s">
        <v>938</v>
      </c>
      <c r="O23" t="str">
        <f t="shared" si="0"/>
        <v>"Width"&gt;=64,"Width"&lt;66.99</v>
      </c>
      <c r="Q23" t="str">
        <f t="shared" si="1"/>
        <v>"Height"&lt;18,"Height"&gt;26</v>
      </c>
      <c r="S23" t="str">
        <f t="shared" si="2"/>
        <v>IF(AND(AND("Width"&gt;=64,"Width"&lt;66.99),OR("Height"&lt;18,"Height"&gt;26)), "Please Call",</v>
      </c>
      <c r="T23" t="s">
        <v>936</v>
      </c>
    </row>
    <row r="24" spans="1:20" x14ac:dyDescent="0.25">
      <c r="B24" t="s">
        <v>938</v>
      </c>
      <c r="C24">
        <v>67</v>
      </c>
      <c r="D24" t="s">
        <v>939</v>
      </c>
      <c r="E24">
        <v>69.989999999999995</v>
      </c>
      <c r="G24" t="s">
        <v>939</v>
      </c>
      <c r="H24">
        <v>18</v>
      </c>
      <c r="I24" t="s">
        <v>940</v>
      </c>
      <c r="J24">
        <v>25</v>
      </c>
      <c r="L24" t="s">
        <v>941</v>
      </c>
      <c r="M24" t="s">
        <v>938</v>
      </c>
      <c r="O24" t="str">
        <f t="shared" si="0"/>
        <v>"Width"&gt;=67,"Width"&lt;69.99</v>
      </c>
      <c r="Q24" t="str">
        <f t="shared" si="1"/>
        <v>"Height"&lt;18,"Height"&gt;25</v>
      </c>
      <c r="S24" t="str">
        <f t="shared" si="2"/>
        <v>IF(AND(AND("Width"&gt;=67,"Width"&lt;69.99),OR("Height"&lt;18,"Height"&gt;25)), "Please Call",</v>
      </c>
      <c r="T24" t="s">
        <v>936</v>
      </c>
    </row>
    <row r="25" spans="1:20" x14ac:dyDescent="0.25">
      <c r="B25" t="s">
        <v>938</v>
      </c>
      <c r="C25">
        <v>70</v>
      </c>
      <c r="D25" t="s">
        <v>939</v>
      </c>
      <c r="E25">
        <v>71.989999999999995</v>
      </c>
      <c r="G25" t="s">
        <v>939</v>
      </c>
      <c r="H25">
        <v>18</v>
      </c>
      <c r="I25" t="s">
        <v>940</v>
      </c>
      <c r="J25">
        <v>24</v>
      </c>
      <c r="L25" t="s">
        <v>941</v>
      </c>
      <c r="M25" t="s">
        <v>938</v>
      </c>
      <c r="O25" t="str">
        <f t="shared" si="0"/>
        <v>"Width"&gt;=70,"Width"&lt;71.99</v>
      </c>
      <c r="Q25" t="str">
        <f t="shared" si="1"/>
        <v>"Height"&lt;18,"Height"&gt;24</v>
      </c>
      <c r="S25" t="str">
        <f t="shared" si="2"/>
        <v>IF(AND(AND("Width"&gt;=70,"Width"&lt;71.99),OR("Height"&lt;18,"Height"&gt;24)), "Please Call",</v>
      </c>
      <c r="T25" t="s">
        <v>936</v>
      </c>
    </row>
    <row r="26" spans="1:20" x14ac:dyDescent="0.25">
      <c r="B26" t="s">
        <v>938</v>
      </c>
      <c r="C26">
        <v>72</v>
      </c>
      <c r="D26" t="s">
        <v>939</v>
      </c>
      <c r="E26">
        <v>75.989999999999995</v>
      </c>
      <c r="G26" t="s">
        <v>939</v>
      </c>
      <c r="H26">
        <v>18</v>
      </c>
      <c r="I26" t="s">
        <v>940</v>
      </c>
      <c r="J26">
        <v>23</v>
      </c>
      <c r="L26" t="s">
        <v>941</v>
      </c>
      <c r="M26" t="s">
        <v>938</v>
      </c>
      <c r="O26" t="str">
        <f t="shared" si="0"/>
        <v>"Width"&gt;=72,"Width"&lt;75.99</v>
      </c>
      <c r="Q26" t="str">
        <f t="shared" si="1"/>
        <v>"Height"&lt;18,"Height"&gt;23</v>
      </c>
      <c r="S26" t="str">
        <f t="shared" si="2"/>
        <v>IF(AND(AND("Width"&gt;=72,"Width"&lt;75.99),OR("Height"&lt;18,"Height"&gt;23)), "Please Call",</v>
      </c>
      <c r="T26" t="s">
        <v>936</v>
      </c>
    </row>
    <row r="27" spans="1:20" x14ac:dyDescent="0.25">
      <c r="B27" t="s">
        <v>938</v>
      </c>
      <c r="C27">
        <v>76</v>
      </c>
      <c r="D27" t="s">
        <v>939</v>
      </c>
      <c r="E27">
        <v>77.989999999999995</v>
      </c>
      <c r="G27" t="s">
        <v>939</v>
      </c>
      <c r="H27">
        <v>18</v>
      </c>
      <c r="I27" t="s">
        <v>940</v>
      </c>
      <c r="J27">
        <v>22</v>
      </c>
      <c r="L27" t="s">
        <v>941</v>
      </c>
      <c r="M27" t="s">
        <v>938</v>
      </c>
      <c r="O27" t="str">
        <f t="shared" si="0"/>
        <v>"Width"&gt;=76,"Width"&lt;77.99</v>
      </c>
      <c r="Q27" t="str">
        <f t="shared" si="1"/>
        <v>"Height"&lt;18,"Height"&gt;22</v>
      </c>
      <c r="S27" t="str">
        <f t="shared" si="2"/>
        <v>IF(AND(AND("Width"&gt;=76,"Width"&lt;77.99),OR("Height"&lt;18,"Height"&gt;22)), "Please Call",</v>
      </c>
      <c r="T27" t="s">
        <v>936</v>
      </c>
    </row>
    <row r="28" spans="1:20" x14ac:dyDescent="0.25">
      <c r="B28" t="s">
        <v>938</v>
      </c>
      <c r="C28">
        <v>78</v>
      </c>
      <c r="D28" t="s">
        <v>939</v>
      </c>
      <c r="E28">
        <v>80</v>
      </c>
      <c r="G28" t="s">
        <v>939</v>
      </c>
      <c r="H28">
        <v>18</v>
      </c>
      <c r="I28" t="s">
        <v>940</v>
      </c>
      <c r="J28">
        <v>21</v>
      </c>
      <c r="L28" t="s">
        <v>941</v>
      </c>
      <c r="M28" t="s">
        <v>938</v>
      </c>
      <c r="O28" t="str">
        <f t="shared" si="0"/>
        <v>"Width"&gt;=78,"Width"&lt;80</v>
      </c>
      <c r="Q28" t="str">
        <f t="shared" si="1"/>
        <v>"Height"&lt;18,"Height"&gt;21</v>
      </c>
      <c r="S28" t="str">
        <f t="shared" si="2"/>
        <v>IF(AND(AND("Width"&gt;=78,"Width"&lt;80),OR("Height"&lt;18,"Height"&gt;21)), "Please Call",</v>
      </c>
      <c r="T28" t="s">
        <v>936</v>
      </c>
    </row>
    <row r="31" spans="1:20" ht="405" x14ac:dyDescent="0.25">
      <c r="S31" s="241" t="str">
        <f>CONCATENATE(S3,S4,S5,S6,S7,S8,S9,S10,S11,S12,S13,S14,S15,S16,S17,S18,S19,S20,S21,S22,S23,S24,S25,S26,S27,S28,X2,T3,T4,T5,T6,T7,T8,T9,T10,T11,T12,T13,T14,T15,T16,T17,T18,T19,T20,T21,T22,T23,T24,T25,T26,T27,T28)</f>
        <v>IF(AND(AND("Width"&gt;=8.625,"Width"&lt;9.99),OR("Height"&lt;13,"Height"&gt;36)), "Please Call",IF(AND(AND("Width"&gt;=10,"Width"&lt;13.99),OR("Height"&lt;13,"Height"&gt;48)), "Please Call",IF(AND(AND("Width"&gt;=14,"Width"&lt;24.99),OR("Height"&lt;13,"Height"&gt;80)), "Please Call",IF(AND(AND("Width"&gt;=25,"Width"&lt;30.99),OR("Height"&lt;14,"Height"&gt;80)), "Please Call",IF(AND(AND("Width"&gt;=31,"Width"&lt;31.99),OR("Height"&lt;14,"Height"&gt;78)), "Please Call",IF(AND(AND("Width"&gt;=32,"Width"&lt;32.99),OR("Height"&lt;14,"Height"&gt;76)), "Please Call",IF(AND(AND("Width"&gt;=33,"Width"&lt;33.99),OR("Height"&lt;14,"Height"&gt;75)), "Please Call",IF(AND(AND("Width"&gt;=34,"Width"&lt;34.99),OR("Height"&lt;14,"Height"&gt;73)), "Please Call",IF(AND(AND("Width"&gt;=35,"Width"&lt;36.99),OR("Height"&lt;14,"Height"&gt;69)), "Please Call",IF(AND(AND("Width"&gt;=37,"Width"&lt;41.99),OR("Height"&lt;15,"Height"&gt;36)), "Please Call",IF(AND(AND("Width"&gt;=42,"Width"&lt;47.99),OR("Height"&lt;18,"Height"&gt;36)), "Please Call",IF(AND(AND("Width"&gt;=48,"Width"&lt;49.99),OR("Height"&lt;18,"Height"&gt;35)), "Please Call",IF(AND(AND("Width"&gt;=50,"Width"&lt;50.99),OR("Height"&lt;18,"Height"&gt;34)), "Please Call",IF(AND(AND("Width"&gt;=51,"Width"&lt;52.99),OR("Height"&lt;18,"Height"&gt;33)), "Please Call",IF(AND(AND("Width"&gt;=53,"Width"&lt;53.99),OR("Height"&lt;18,"Height"&gt;32)), "Please Call",IF(AND(AND("Width"&gt;=54,"Width"&lt;55.99),OR("Height"&lt;18,"Height"&gt;31)), "Please Call",IF(AND(AND("Width"&gt;=56,"Width"&lt;57.99),OR("Height"&lt;18,"Height"&gt;30)), "Please Call",IF(AND(AND("Width"&gt;=58,"Width"&lt;59.99),OR("Height"&lt;18,"Height"&gt;29)), "Please Call",IF(AND(AND("Width"&gt;=60,"Width"&lt;61.99),OR("Height"&lt;18,"Height"&gt;28)), "Please Call",IF(AND(AND("Width"&gt;=62,"Width"&lt;63.99),OR("Height"&lt;18,"Height"&gt;27)), "Please Call",IF(AND(AND("Width"&gt;=64,"Width"&lt;66.99),OR("Height"&lt;18,"Height"&gt;26)), "Please Call",IF(AND(AND("Width"&gt;=67,"Width"&lt;69.99),OR("Height"&lt;18,"Height"&gt;25)), "Please Call",IF(AND(AND("Width"&gt;=70,"Width"&lt;71.99),OR("Height"&lt;18,"Height"&gt;24)), "Please Call",IF(AND(AND("Width"&gt;=72,"Width"&lt;75.99),OR("Height"&lt;18,"Height"&gt;23)), "Please Call",IF(AND(AND("Width"&gt;=76,"Width"&lt;77.99),OR("Height"&lt;18,"Height"&gt;22)), "Please Call",IF(AND(AND("Width"&gt;=78,"Width"&lt;80),OR("Height"&lt;18,"Height"&gt;21)), "Please Call","OKAY"))))))))))))))))))))))))))</v>
      </c>
    </row>
  </sheetData>
  <sheetProtection algorithmName="SHA-512" hashValue="RQJ2LDD4BBZPyeDOFU6dWbDg3/H/D+EnvYCmm72x56bVaz+slkgjlyVYCsytq49hilrZkY4+wMdhvah9fllaLw==" saltValue="EPuKqlYUpX2d94mBSDWaMw==" spinCount="100000" sheet="1" objects="1" scenarios="1" selectLockedCells="1" selectUnlockedCells="1"/>
  <pageMargins left="0.7" right="0.7" top="0.75" bottom="0.75" header="0.3" footer="0.3"/>
  <pageSetup orientation="portrait" horizontalDpi="4294967293"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92EAD-C588-48EB-9D67-B1179F8EEA9E}">
  <sheetPr>
    <tabColor rgb="FF7030A0"/>
  </sheetPr>
  <dimension ref="A1:X35"/>
  <sheetViews>
    <sheetView workbookViewId="0"/>
  </sheetViews>
  <sheetFormatPr defaultRowHeight="15" x14ac:dyDescent="0.25"/>
  <cols>
    <col min="1" max="1" width="15" customWidth="1"/>
    <col min="2" max="2" width="3.28515625" customWidth="1"/>
    <col min="3" max="3" width="6.5703125" customWidth="1"/>
    <col min="4" max="4" width="3.28515625" customWidth="1"/>
    <col min="5" max="5" width="6.5703125" customWidth="1"/>
    <col min="6" max="6" width="6.7109375" customWidth="1"/>
    <col min="7" max="7" width="3.28515625" customWidth="1"/>
    <col min="8" max="8" width="6.5703125" customWidth="1"/>
    <col min="9" max="9" width="3.28515625" customWidth="1"/>
    <col min="10" max="10" width="6.5703125" customWidth="1"/>
    <col min="11" max="13" width="0" hidden="1" customWidth="1"/>
    <col min="15" max="15" width="27.7109375" customWidth="1"/>
    <col min="16" max="16" width="1.140625" customWidth="1"/>
    <col min="17" max="17" width="27.7109375" customWidth="1"/>
    <col min="18" max="18" width="1.140625" customWidth="1"/>
    <col min="19" max="19" width="151.7109375" bestFit="1" customWidth="1"/>
  </cols>
  <sheetData>
    <row r="1" spans="1:24" s="138" customFormat="1" ht="22.5" customHeight="1" x14ac:dyDescent="0.25">
      <c r="A1" s="244" t="s">
        <v>944</v>
      </c>
      <c r="U1" s="138" t="s">
        <v>927</v>
      </c>
      <c r="V1" s="138" t="s">
        <v>928</v>
      </c>
      <c r="W1" s="138" t="s">
        <v>929</v>
      </c>
      <c r="X1" s="138" t="s">
        <v>930</v>
      </c>
    </row>
    <row r="2" spans="1:24" ht="15.75" thickBot="1" x14ac:dyDescent="0.3">
      <c r="B2" s="235" t="s">
        <v>931</v>
      </c>
      <c r="C2" s="236"/>
      <c r="D2" s="236"/>
      <c r="E2" s="236"/>
      <c r="G2" s="236" t="s">
        <v>932</v>
      </c>
      <c r="H2" s="236"/>
      <c r="I2" s="236"/>
      <c r="J2" s="236"/>
      <c r="O2" s="236" t="s">
        <v>48</v>
      </c>
      <c r="Q2" s="236" t="s">
        <v>63</v>
      </c>
      <c r="S2" s="236" t="s">
        <v>933</v>
      </c>
      <c r="U2" t="s">
        <v>934</v>
      </c>
      <c r="V2" t="s">
        <v>935</v>
      </c>
      <c r="W2" t="s">
        <v>936</v>
      </c>
      <c r="X2" t="s">
        <v>937</v>
      </c>
    </row>
    <row r="3" spans="1:24" x14ac:dyDescent="0.25">
      <c r="B3" t="s">
        <v>938</v>
      </c>
      <c r="C3">
        <v>15</v>
      </c>
      <c r="D3" t="s">
        <v>939</v>
      </c>
      <c r="E3">
        <v>15.99</v>
      </c>
      <c r="G3" t="s">
        <v>939</v>
      </c>
      <c r="H3">
        <v>12</v>
      </c>
      <c r="I3" t="s">
        <v>940</v>
      </c>
      <c r="J3">
        <v>13.99</v>
      </c>
      <c r="L3" t="s">
        <v>941</v>
      </c>
      <c r="M3" t="s">
        <v>938</v>
      </c>
      <c r="O3" t="str">
        <f t="shared" ref="O3:O33" si="0">CONCATENATE($B$2,B3,C3,$U$2,$B$2,D3,E3)</f>
        <v>"Width"&gt;=15,"Width"&lt;15.99</v>
      </c>
      <c r="Q3" t="str">
        <f t="shared" ref="Q3:Q33" si="1">CONCATENATE($G$2,G3,H3,$U$2,$G$2,I3,J3)</f>
        <v>"Height"&lt;12,"Height"&gt;13.99</v>
      </c>
      <c r="S3" t="str">
        <f>CONCATENATE($U$1,$V$2,$V$2,O3,$W$1,$V$1,Q3,$W$2,$X$1)</f>
        <v>IF(AND(AND("Width"&gt;=15,"Width"&lt;15.99),OR("Height"&lt;12,"Height"&gt;13.99)), "Please Call",</v>
      </c>
      <c r="T3" t="s">
        <v>936</v>
      </c>
    </row>
    <row r="4" spans="1:24" ht="15.75" thickBot="1" x14ac:dyDescent="0.3">
      <c r="B4" t="s">
        <v>938</v>
      </c>
      <c r="C4">
        <f>C3+1</f>
        <v>16</v>
      </c>
      <c r="D4" t="s">
        <v>939</v>
      </c>
      <c r="E4">
        <f>E3+1</f>
        <v>16.990000000000002</v>
      </c>
      <c r="G4" t="s">
        <v>939</v>
      </c>
      <c r="H4">
        <v>12</v>
      </c>
      <c r="I4" t="s">
        <v>940</v>
      </c>
      <c r="J4">
        <v>15.99</v>
      </c>
      <c r="L4" t="s">
        <v>941</v>
      </c>
      <c r="M4" t="s">
        <v>938</v>
      </c>
      <c r="O4" t="str">
        <f t="shared" si="0"/>
        <v>"Width"&gt;=16,"Width"&lt;16.99</v>
      </c>
      <c r="Q4" t="str">
        <f t="shared" si="1"/>
        <v>"Height"&lt;12,"Height"&gt;15.99</v>
      </c>
      <c r="S4" t="str">
        <f t="shared" ref="S4:S33" si="2">CONCATENATE($U$1,$V$2,$V$2,O4,$W$1,$V$1,Q4,$W$2,$X$1)</f>
        <v>IF(AND(AND("Width"&gt;=16,"Width"&lt;16.99),OR("Height"&lt;12,"Height"&gt;15.99)), "Please Call",</v>
      </c>
      <c r="T4" t="s">
        <v>936</v>
      </c>
    </row>
    <row r="5" spans="1:24" x14ac:dyDescent="0.25">
      <c r="B5" t="s">
        <v>938</v>
      </c>
      <c r="C5">
        <f t="shared" ref="C5:C29" si="3">C4+1</f>
        <v>17</v>
      </c>
      <c r="D5" t="s">
        <v>939</v>
      </c>
      <c r="E5">
        <f t="shared" ref="E5:E28" si="4">E4+1</f>
        <v>17.990000000000002</v>
      </c>
      <c r="G5" t="s">
        <v>939</v>
      </c>
      <c r="H5">
        <v>12</v>
      </c>
      <c r="I5" t="s">
        <v>940</v>
      </c>
      <c r="J5" s="245">
        <v>18.989999999999998</v>
      </c>
      <c r="L5" t="s">
        <v>941</v>
      </c>
      <c r="M5" t="s">
        <v>938</v>
      </c>
      <c r="O5" t="str">
        <f t="shared" si="0"/>
        <v>"Width"&gt;=17,"Width"&lt;17.99</v>
      </c>
      <c r="Q5" t="str">
        <f t="shared" si="1"/>
        <v>"Height"&lt;12,"Height"&gt;18.99</v>
      </c>
      <c r="S5" t="str">
        <f t="shared" si="2"/>
        <v>IF(AND(AND("Width"&gt;=17,"Width"&lt;17.99),OR("Height"&lt;12,"Height"&gt;18.99)), "Please Call",</v>
      </c>
      <c r="T5" t="s">
        <v>936</v>
      </c>
    </row>
    <row r="6" spans="1:24" x14ac:dyDescent="0.25">
      <c r="B6" t="s">
        <v>938</v>
      </c>
      <c r="C6">
        <f t="shared" si="3"/>
        <v>18</v>
      </c>
      <c r="D6" t="s">
        <v>939</v>
      </c>
      <c r="E6">
        <f t="shared" si="4"/>
        <v>18.990000000000002</v>
      </c>
      <c r="G6" t="s">
        <v>939</v>
      </c>
      <c r="H6">
        <v>12</v>
      </c>
      <c r="I6" t="s">
        <v>940</v>
      </c>
      <c r="J6" s="246">
        <v>20.99</v>
      </c>
      <c r="L6" t="s">
        <v>941</v>
      </c>
      <c r="M6" t="s">
        <v>938</v>
      </c>
      <c r="O6" t="str">
        <f t="shared" si="0"/>
        <v>"Width"&gt;=18,"Width"&lt;18.99</v>
      </c>
      <c r="Q6" t="str">
        <f t="shared" si="1"/>
        <v>"Height"&lt;12,"Height"&gt;20.99</v>
      </c>
      <c r="S6" t="str">
        <f t="shared" si="2"/>
        <v>IF(AND(AND("Width"&gt;=18,"Width"&lt;18.99),OR("Height"&lt;12,"Height"&gt;20.99)), "Please Call",</v>
      </c>
      <c r="T6" t="s">
        <v>936</v>
      </c>
    </row>
    <row r="7" spans="1:24" ht="15.75" thickBot="1" x14ac:dyDescent="0.3">
      <c r="B7" t="s">
        <v>938</v>
      </c>
      <c r="C7">
        <f t="shared" si="3"/>
        <v>19</v>
      </c>
      <c r="D7" t="s">
        <v>939</v>
      </c>
      <c r="E7">
        <f t="shared" si="4"/>
        <v>19.990000000000002</v>
      </c>
      <c r="G7" t="s">
        <v>939</v>
      </c>
      <c r="H7">
        <v>12</v>
      </c>
      <c r="I7" t="s">
        <v>940</v>
      </c>
      <c r="J7" s="247">
        <v>22.99</v>
      </c>
      <c r="L7" t="s">
        <v>941</v>
      </c>
      <c r="M7" t="s">
        <v>938</v>
      </c>
      <c r="O7" t="str">
        <f t="shared" si="0"/>
        <v>"Width"&gt;=19,"Width"&lt;19.99</v>
      </c>
      <c r="Q7" t="str">
        <f t="shared" si="1"/>
        <v>"Height"&lt;12,"Height"&gt;22.99</v>
      </c>
      <c r="S7" t="str">
        <f t="shared" si="2"/>
        <v>IF(AND(AND("Width"&gt;=19,"Width"&lt;19.99),OR("Height"&lt;12,"Height"&gt;22.99)), "Please Call",</v>
      </c>
      <c r="T7" t="s">
        <v>936</v>
      </c>
    </row>
    <row r="8" spans="1:24" x14ac:dyDescent="0.25">
      <c r="B8" t="s">
        <v>938</v>
      </c>
      <c r="C8">
        <f t="shared" si="3"/>
        <v>20</v>
      </c>
      <c r="D8" t="s">
        <v>939</v>
      </c>
      <c r="E8">
        <f t="shared" si="4"/>
        <v>20.990000000000002</v>
      </c>
      <c r="G8" t="s">
        <v>939</v>
      </c>
      <c r="H8">
        <v>12</v>
      </c>
      <c r="I8" t="s">
        <v>940</v>
      </c>
      <c r="J8">
        <v>24.99</v>
      </c>
      <c r="L8" t="s">
        <v>941</v>
      </c>
      <c r="M8" t="s">
        <v>938</v>
      </c>
      <c r="O8" t="str">
        <f t="shared" si="0"/>
        <v>"Width"&gt;=20,"Width"&lt;20.99</v>
      </c>
      <c r="Q8" t="str">
        <f t="shared" si="1"/>
        <v>"Height"&lt;12,"Height"&gt;24.99</v>
      </c>
      <c r="S8" t="str">
        <f t="shared" si="2"/>
        <v>IF(AND(AND("Width"&gt;=20,"Width"&lt;20.99),OR("Height"&lt;12,"Height"&gt;24.99)), "Please Call",</v>
      </c>
      <c r="T8" t="s">
        <v>936</v>
      </c>
    </row>
    <row r="9" spans="1:24" x14ac:dyDescent="0.25">
      <c r="B9" t="s">
        <v>938</v>
      </c>
      <c r="C9">
        <f t="shared" si="3"/>
        <v>21</v>
      </c>
      <c r="D9" t="s">
        <v>939</v>
      </c>
      <c r="E9">
        <f t="shared" si="4"/>
        <v>21.990000000000002</v>
      </c>
      <c r="G9" t="s">
        <v>939</v>
      </c>
      <c r="H9">
        <v>12</v>
      </c>
      <c r="I9" t="s">
        <v>940</v>
      </c>
      <c r="J9">
        <v>26.99</v>
      </c>
      <c r="L9" t="s">
        <v>941</v>
      </c>
      <c r="M9" t="s">
        <v>938</v>
      </c>
      <c r="O9" t="str">
        <f t="shared" si="0"/>
        <v>"Width"&gt;=21,"Width"&lt;21.99</v>
      </c>
      <c r="Q9" t="str">
        <f t="shared" si="1"/>
        <v>"Height"&lt;12,"Height"&gt;26.99</v>
      </c>
      <c r="S9" t="str">
        <f t="shared" si="2"/>
        <v>IF(AND(AND("Width"&gt;=21,"Width"&lt;21.99),OR("Height"&lt;12,"Height"&gt;26.99)), "Please Call",</v>
      </c>
      <c r="T9" t="s">
        <v>936</v>
      </c>
    </row>
    <row r="10" spans="1:24" x14ac:dyDescent="0.25">
      <c r="B10" t="s">
        <v>938</v>
      </c>
      <c r="C10">
        <f t="shared" si="3"/>
        <v>22</v>
      </c>
      <c r="D10" t="s">
        <v>939</v>
      </c>
      <c r="E10">
        <f t="shared" si="4"/>
        <v>22.990000000000002</v>
      </c>
      <c r="G10" t="s">
        <v>939</v>
      </c>
      <c r="H10">
        <v>12</v>
      </c>
      <c r="I10" t="s">
        <v>940</v>
      </c>
      <c r="J10">
        <v>28.99</v>
      </c>
      <c r="L10" t="s">
        <v>941</v>
      </c>
      <c r="M10" t="s">
        <v>938</v>
      </c>
      <c r="O10" t="str">
        <f t="shared" si="0"/>
        <v>"Width"&gt;=22,"Width"&lt;22.99</v>
      </c>
      <c r="Q10" t="str">
        <f t="shared" si="1"/>
        <v>"Height"&lt;12,"Height"&gt;28.99</v>
      </c>
      <c r="S10" t="str">
        <f t="shared" si="2"/>
        <v>IF(AND(AND("Width"&gt;=22,"Width"&lt;22.99),OR("Height"&lt;12,"Height"&gt;28.99)), "Please Call",</v>
      </c>
      <c r="T10" t="s">
        <v>936</v>
      </c>
    </row>
    <row r="11" spans="1:24" x14ac:dyDescent="0.25">
      <c r="B11" t="s">
        <v>938</v>
      </c>
      <c r="C11">
        <f t="shared" si="3"/>
        <v>23</v>
      </c>
      <c r="D11" t="s">
        <v>939</v>
      </c>
      <c r="E11">
        <f t="shared" si="4"/>
        <v>23.990000000000002</v>
      </c>
      <c r="G11" t="s">
        <v>939</v>
      </c>
      <c r="H11">
        <v>12</v>
      </c>
      <c r="I11" t="s">
        <v>940</v>
      </c>
      <c r="J11">
        <v>30.99</v>
      </c>
      <c r="L11" t="s">
        <v>941</v>
      </c>
      <c r="M11" t="s">
        <v>938</v>
      </c>
      <c r="O11" t="str">
        <f t="shared" si="0"/>
        <v>"Width"&gt;=23,"Width"&lt;23.99</v>
      </c>
      <c r="Q11" t="str">
        <f t="shared" si="1"/>
        <v>"Height"&lt;12,"Height"&gt;30.99</v>
      </c>
      <c r="S11" t="str">
        <f t="shared" si="2"/>
        <v>IF(AND(AND("Width"&gt;=23,"Width"&lt;23.99),OR("Height"&lt;12,"Height"&gt;30.99)), "Please Call",</v>
      </c>
      <c r="T11" t="s">
        <v>936</v>
      </c>
    </row>
    <row r="12" spans="1:24" ht="15.75" thickBot="1" x14ac:dyDescent="0.3">
      <c r="B12" t="s">
        <v>938</v>
      </c>
      <c r="C12">
        <f t="shared" si="3"/>
        <v>24</v>
      </c>
      <c r="D12" t="s">
        <v>939</v>
      </c>
      <c r="E12">
        <f t="shared" si="4"/>
        <v>24.990000000000002</v>
      </c>
      <c r="G12" t="s">
        <v>939</v>
      </c>
      <c r="H12">
        <v>12</v>
      </c>
      <c r="I12" t="s">
        <v>940</v>
      </c>
      <c r="J12">
        <v>31.99</v>
      </c>
      <c r="L12" t="s">
        <v>941</v>
      </c>
      <c r="M12" t="s">
        <v>938</v>
      </c>
      <c r="O12" t="str">
        <f t="shared" si="0"/>
        <v>"Width"&gt;=24,"Width"&lt;24.99</v>
      </c>
      <c r="Q12" t="str">
        <f t="shared" si="1"/>
        <v>"Height"&lt;12,"Height"&gt;31.99</v>
      </c>
      <c r="S12" t="str">
        <f t="shared" si="2"/>
        <v>IF(AND(AND("Width"&gt;=24,"Width"&lt;24.99),OR("Height"&lt;12,"Height"&gt;31.99)), "Please Call",</v>
      </c>
      <c r="T12" t="s">
        <v>936</v>
      </c>
    </row>
    <row r="13" spans="1:24" x14ac:dyDescent="0.25">
      <c r="B13" t="s">
        <v>938</v>
      </c>
      <c r="C13">
        <f t="shared" si="3"/>
        <v>25</v>
      </c>
      <c r="D13" t="s">
        <v>939</v>
      </c>
      <c r="E13">
        <f t="shared" si="4"/>
        <v>25.990000000000002</v>
      </c>
      <c r="G13" t="s">
        <v>939</v>
      </c>
      <c r="H13">
        <v>12</v>
      </c>
      <c r="I13" t="s">
        <v>940</v>
      </c>
      <c r="J13" s="245">
        <v>35.99</v>
      </c>
      <c r="L13" t="s">
        <v>941</v>
      </c>
      <c r="M13" t="s">
        <v>938</v>
      </c>
      <c r="O13" t="str">
        <f t="shared" si="0"/>
        <v>"Width"&gt;=25,"Width"&lt;25.99</v>
      </c>
      <c r="Q13" t="str">
        <f t="shared" si="1"/>
        <v>"Height"&lt;12,"Height"&gt;35.99</v>
      </c>
      <c r="S13" t="str">
        <f t="shared" si="2"/>
        <v>IF(AND(AND("Width"&gt;=25,"Width"&lt;25.99),OR("Height"&lt;12,"Height"&gt;35.99)), "Please Call",</v>
      </c>
      <c r="T13" t="s">
        <v>936</v>
      </c>
    </row>
    <row r="14" spans="1:24" ht="15.75" thickBot="1" x14ac:dyDescent="0.3">
      <c r="B14" t="s">
        <v>938</v>
      </c>
      <c r="C14">
        <f t="shared" si="3"/>
        <v>26</v>
      </c>
      <c r="D14" t="s">
        <v>939</v>
      </c>
      <c r="E14">
        <f t="shared" si="4"/>
        <v>26.990000000000002</v>
      </c>
      <c r="G14" t="s">
        <v>939</v>
      </c>
      <c r="H14">
        <v>12</v>
      </c>
      <c r="I14" t="s">
        <v>940</v>
      </c>
      <c r="J14" s="247">
        <v>36.99</v>
      </c>
      <c r="L14" t="s">
        <v>941</v>
      </c>
      <c r="M14" t="s">
        <v>938</v>
      </c>
      <c r="O14" t="str">
        <f t="shared" si="0"/>
        <v>"Width"&gt;=26,"Width"&lt;26.99</v>
      </c>
      <c r="Q14" t="str">
        <f t="shared" si="1"/>
        <v>"Height"&lt;12,"Height"&gt;36.99</v>
      </c>
      <c r="S14" t="str">
        <f t="shared" si="2"/>
        <v>IF(AND(AND("Width"&gt;=26,"Width"&lt;26.99),OR("Height"&lt;12,"Height"&gt;36.99)), "Please Call",</v>
      </c>
      <c r="T14" t="s">
        <v>936</v>
      </c>
    </row>
    <row r="15" spans="1:24" x14ac:dyDescent="0.25">
      <c r="B15" t="s">
        <v>938</v>
      </c>
      <c r="C15">
        <f t="shared" si="3"/>
        <v>27</v>
      </c>
      <c r="D15" t="s">
        <v>939</v>
      </c>
      <c r="E15">
        <v>28.99</v>
      </c>
      <c r="G15" t="s">
        <v>939</v>
      </c>
      <c r="H15">
        <v>12</v>
      </c>
      <c r="I15" t="s">
        <v>940</v>
      </c>
      <c r="J15">
        <v>37.99</v>
      </c>
      <c r="L15" t="s">
        <v>941</v>
      </c>
      <c r="M15" t="s">
        <v>938</v>
      </c>
      <c r="O15" t="str">
        <f t="shared" si="0"/>
        <v>"Width"&gt;=27,"Width"&lt;28.99</v>
      </c>
      <c r="Q15" t="str">
        <f t="shared" si="1"/>
        <v>"Height"&lt;12,"Height"&gt;37.99</v>
      </c>
      <c r="S15" t="str">
        <f t="shared" si="2"/>
        <v>IF(AND(AND("Width"&gt;=27,"Width"&lt;28.99),OR("Height"&lt;12,"Height"&gt;37.99)), "Please Call",</v>
      </c>
      <c r="T15" t="s">
        <v>936</v>
      </c>
    </row>
    <row r="16" spans="1:24" x14ac:dyDescent="0.25">
      <c r="B16" t="s">
        <v>938</v>
      </c>
      <c r="C16">
        <v>29</v>
      </c>
      <c r="D16" t="s">
        <v>939</v>
      </c>
      <c r="E16">
        <f t="shared" si="4"/>
        <v>29.99</v>
      </c>
      <c r="G16" t="s">
        <v>939</v>
      </c>
      <c r="H16">
        <v>12</v>
      </c>
      <c r="I16" t="s">
        <v>940</v>
      </c>
      <c r="J16">
        <v>39.99</v>
      </c>
      <c r="L16" t="s">
        <v>941</v>
      </c>
      <c r="M16" t="s">
        <v>938</v>
      </c>
      <c r="O16" t="str">
        <f t="shared" si="0"/>
        <v>"Width"&gt;=29,"Width"&lt;29.99</v>
      </c>
      <c r="Q16" t="str">
        <f t="shared" si="1"/>
        <v>"Height"&lt;12,"Height"&gt;39.99</v>
      </c>
      <c r="S16" t="str">
        <f t="shared" si="2"/>
        <v>IF(AND(AND("Width"&gt;=29,"Width"&lt;29.99),OR("Height"&lt;12,"Height"&gt;39.99)), "Please Call",</v>
      </c>
      <c r="T16" t="s">
        <v>936</v>
      </c>
    </row>
    <row r="17" spans="1:20" x14ac:dyDescent="0.25">
      <c r="A17" s="237"/>
      <c r="B17" t="s">
        <v>938</v>
      </c>
      <c r="C17">
        <f t="shared" si="3"/>
        <v>30</v>
      </c>
      <c r="D17" t="s">
        <v>939</v>
      </c>
      <c r="E17">
        <v>32.99</v>
      </c>
      <c r="G17" t="s">
        <v>939</v>
      </c>
      <c r="H17">
        <v>12</v>
      </c>
      <c r="I17" t="s">
        <v>940</v>
      </c>
      <c r="J17" s="237">
        <v>41</v>
      </c>
      <c r="K17" s="237"/>
      <c r="L17" s="237" t="s">
        <v>941</v>
      </c>
      <c r="M17" s="237" t="s">
        <v>938</v>
      </c>
      <c r="N17" s="237"/>
      <c r="O17" t="str">
        <f t="shared" si="0"/>
        <v>"Width"&gt;=30,"Width"&lt;32.99</v>
      </c>
      <c r="Q17" t="str">
        <f t="shared" si="1"/>
        <v>"Height"&lt;12,"Height"&gt;41</v>
      </c>
      <c r="S17" t="str">
        <f t="shared" si="2"/>
        <v>IF(AND(AND("Width"&gt;=30,"Width"&lt;32.99),OR("Height"&lt;12,"Height"&gt;41)), "Please Call",</v>
      </c>
      <c r="T17" t="s">
        <v>936</v>
      </c>
    </row>
    <row r="18" spans="1:20" x14ac:dyDescent="0.25">
      <c r="A18" s="237"/>
      <c r="B18" t="s">
        <v>938</v>
      </c>
      <c r="C18">
        <v>33</v>
      </c>
      <c r="D18" t="s">
        <v>939</v>
      </c>
      <c r="E18">
        <f t="shared" si="4"/>
        <v>33.99</v>
      </c>
      <c r="G18" t="s">
        <v>939</v>
      </c>
      <c r="H18">
        <v>12</v>
      </c>
      <c r="I18" t="s">
        <v>940</v>
      </c>
      <c r="J18" s="237">
        <v>39.99</v>
      </c>
      <c r="K18" s="237"/>
      <c r="L18" s="237" t="s">
        <v>941</v>
      </c>
      <c r="M18" s="237" t="s">
        <v>938</v>
      </c>
      <c r="N18" s="237"/>
      <c r="O18" t="str">
        <f t="shared" si="0"/>
        <v>"Width"&gt;=33,"Width"&lt;33.99</v>
      </c>
      <c r="Q18" t="str">
        <f t="shared" si="1"/>
        <v>"Height"&lt;12,"Height"&gt;39.99</v>
      </c>
      <c r="S18" t="str">
        <f t="shared" si="2"/>
        <v>IF(AND(AND("Width"&gt;=33,"Width"&lt;33.99),OR("Height"&lt;12,"Height"&gt;39.99)), "Please Call",</v>
      </c>
      <c r="T18" t="s">
        <v>936</v>
      </c>
    </row>
    <row r="19" spans="1:20" x14ac:dyDescent="0.25">
      <c r="B19" t="s">
        <v>938</v>
      </c>
      <c r="C19">
        <f t="shared" si="3"/>
        <v>34</v>
      </c>
      <c r="D19" t="s">
        <v>939</v>
      </c>
      <c r="E19">
        <f t="shared" si="4"/>
        <v>34.99</v>
      </c>
      <c r="G19" t="s">
        <v>939</v>
      </c>
      <c r="H19">
        <v>12</v>
      </c>
      <c r="I19" t="s">
        <v>940</v>
      </c>
      <c r="J19" s="237">
        <v>38.99</v>
      </c>
      <c r="L19" t="s">
        <v>941</v>
      </c>
      <c r="M19" t="s">
        <v>938</v>
      </c>
      <c r="O19" t="str">
        <f t="shared" si="0"/>
        <v>"Width"&gt;=34,"Width"&lt;34.99</v>
      </c>
      <c r="Q19" t="str">
        <f t="shared" si="1"/>
        <v>"Height"&lt;12,"Height"&gt;38.99</v>
      </c>
      <c r="S19" t="str">
        <f t="shared" si="2"/>
        <v>IF(AND(AND("Width"&gt;=34,"Width"&lt;34.99),OR("Height"&lt;12,"Height"&gt;38.99)), "Please Call",</v>
      </c>
      <c r="T19" t="s">
        <v>936</v>
      </c>
    </row>
    <row r="20" spans="1:20" x14ac:dyDescent="0.25">
      <c r="B20" t="s">
        <v>938</v>
      </c>
      <c r="C20">
        <f t="shared" si="3"/>
        <v>35</v>
      </c>
      <c r="D20" t="s">
        <v>939</v>
      </c>
      <c r="E20">
        <f t="shared" si="4"/>
        <v>35.99</v>
      </c>
      <c r="G20" t="s">
        <v>939</v>
      </c>
      <c r="H20">
        <v>12</v>
      </c>
      <c r="I20" t="s">
        <v>940</v>
      </c>
      <c r="J20" s="237">
        <v>37.99</v>
      </c>
      <c r="L20" t="s">
        <v>941</v>
      </c>
      <c r="M20" t="s">
        <v>938</v>
      </c>
      <c r="O20" t="str">
        <f t="shared" si="0"/>
        <v>"Width"&gt;=35,"Width"&lt;35.99</v>
      </c>
      <c r="Q20" t="str">
        <f t="shared" si="1"/>
        <v>"Height"&lt;12,"Height"&gt;37.99</v>
      </c>
      <c r="S20" t="str">
        <f t="shared" si="2"/>
        <v>IF(AND(AND("Width"&gt;=35,"Width"&lt;35.99),OR("Height"&lt;12,"Height"&gt;37.99)), "Please Call",</v>
      </c>
      <c r="T20" t="s">
        <v>936</v>
      </c>
    </row>
    <row r="21" spans="1:20" x14ac:dyDescent="0.25">
      <c r="B21" t="s">
        <v>938</v>
      </c>
      <c r="C21">
        <f t="shared" si="3"/>
        <v>36</v>
      </c>
      <c r="D21" t="s">
        <v>939</v>
      </c>
      <c r="E21">
        <f t="shared" si="4"/>
        <v>36.99</v>
      </c>
      <c r="G21" t="s">
        <v>939</v>
      </c>
      <c r="H21">
        <v>12</v>
      </c>
      <c r="I21" t="s">
        <v>940</v>
      </c>
      <c r="J21" s="237">
        <v>36.99</v>
      </c>
      <c r="L21" t="s">
        <v>941</v>
      </c>
      <c r="M21" t="s">
        <v>938</v>
      </c>
      <c r="O21" t="str">
        <f t="shared" si="0"/>
        <v>"Width"&gt;=36,"Width"&lt;36.99</v>
      </c>
      <c r="Q21" t="str">
        <f t="shared" si="1"/>
        <v>"Height"&lt;12,"Height"&gt;36.99</v>
      </c>
      <c r="S21" t="str">
        <f t="shared" si="2"/>
        <v>IF(AND(AND("Width"&gt;=36,"Width"&lt;36.99),OR("Height"&lt;12,"Height"&gt;36.99)), "Please Call",</v>
      </c>
      <c r="T21" t="s">
        <v>936</v>
      </c>
    </row>
    <row r="22" spans="1:20" x14ac:dyDescent="0.25">
      <c r="B22" t="s">
        <v>938</v>
      </c>
      <c r="C22">
        <f t="shared" si="3"/>
        <v>37</v>
      </c>
      <c r="D22" t="s">
        <v>939</v>
      </c>
      <c r="E22">
        <f t="shared" si="4"/>
        <v>37.99</v>
      </c>
      <c r="G22" t="s">
        <v>939</v>
      </c>
      <c r="H22">
        <v>12</v>
      </c>
      <c r="I22" t="s">
        <v>940</v>
      </c>
      <c r="J22" s="237">
        <v>35.99</v>
      </c>
      <c r="L22" t="s">
        <v>941</v>
      </c>
      <c r="M22" t="s">
        <v>938</v>
      </c>
      <c r="O22" t="str">
        <f t="shared" si="0"/>
        <v>"Width"&gt;=37,"Width"&lt;37.99</v>
      </c>
      <c r="Q22" t="str">
        <f t="shared" si="1"/>
        <v>"Height"&lt;12,"Height"&gt;35.99</v>
      </c>
      <c r="S22" t="str">
        <f t="shared" si="2"/>
        <v>IF(AND(AND("Width"&gt;=37,"Width"&lt;37.99),OR("Height"&lt;12,"Height"&gt;35.99)), "Please Call",</v>
      </c>
      <c r="T22" t="s">
        <v>936</v>
      </c>
    </row>
    <row r="23" spans="1:20" x14ac:dyDescent="0.25">
      <c r="B23" t="s">
        <v>938</v>
      </c>
      <c r="C23">
        <f t="shared" si="3"/>
        <v>38</v>
      </c>
      <c r="D23" t="s">
        <v>939</v>
      </c>
      <c r="E23">
        <f t="shared" si="4"/>
        <v>38.99</v>
      </c>
      <c r="G23" t="s">
        <v>939</v>
      </c>
      <c r="H23">
        <v>12</v>
      </c>
      <c r="I23" t="s">
        <v>940</v>
      </c>
      <c r="J23" s="237">
        <v>34.99</v>
      </c>
      <c r="L23" t="s">
        <v>941</v>
      </c>
      <c r="M23" t="s">
        <v>938</v>
      </c>
      <c r="O23" t="str">
        <f t="shared" si="0"/>
        <v>"Width"&gt;=38,"Width"&lt;38.99</v>
      </c>
      <c r="Q23" t="str">
        <f t="shared" si="1"/>
        <v>"Height"&lt;12,"Height"&gt;34.99</v>
      </c>
      <c r="S23" t="str">
        <f t="shared" si="2"/>
        <v>IF(AND(AND("Width"&gt;=38,"Width"&lt;38.99),OR("Height"&lt;12,"Height"&gt;34.99)), "Please Call",</v>
      </c>
      <c r="T23" t="s">
        <v>936</v>
      </c>
    </row>
    <row r="24" spans="1:20" x14ac:dyDescent="0.25">
      <c r="B24" t="s">
        <v>938</v>
      </c>
      <c r="C24">
        <f t="shared" si="3"/>
        <v>39</v>
      </c>
      <c r="D24" t="s">
        <v>939</v>
      </c>
      <c r="E24">
        <f t="shared" si="4"/>
        <v>39.99</v>
      </c>
      <c r="G24" t="s">
        <v>939</v>
      </c>
      <c r="H24">
        <v>12</v>
      </c>
      <c r="I24" t="s">
        <v>940</v>
      </c>
      <c r="J24" s="237">
        <v>33.99</v>
      </c>
      <c r="L24" t="s">
        <v>941</v>
      </c>
      <c r="M24" t="s">
        <v>938</v>
      </c>
      <c r="O24" t="str">
        <f t="shared" si="0"/>
        <v>"Width"&gt;=39,"Width"&lt;39.99</v>
      </c>
      <c r="Q24" t="str">
        <f t="shared" si="1"/>
        <v>"Height"&lt;12,"Height"&gt;33.99</v>
      </c>
      <c r="S24" t="str">
        <f t="shared" si="2"/>
        <v>IF(AND(AND("Width"&gt;=39,"Width"&lt;39.99),OR("Height"&lt;12,"Height"&gt;33.99)), "Please Call",</v>
      </c>
      <c r="T24" t="s">
        <v>936</v>
      </c>
    </row>
    <row r="25" spans="1:20" x14ac:dyDescent="0.25">
      <c r="B25" t="s">
        <v>938</v>
      </c>
      <c r="C25">
        <f t="shared" si="3"/>
        <v>40</v>
      </c>
      <c r="D25" t="s">
        <v>939</v>
      </c>
      <c r="E25">
        <f t="shared" si="4"/>
        <v>40.99</v>
      </c>
      <c r="G25" t="s">
        <v>939</v>
      </c>
      <c r="H25">
        <v>12</v>
      </c>
      <c r="I25" t="s">
        <v>940</v>
      </c>
      <c r="J25" s="237">
        <v>32.99</v>
      </c>
      <c r="L25" t="s">
        <v>941</v>
      </c>
      <c r="M25" t="s">
        <v>938</v>
      </c>
      <c r="O25" t="str">
        <f t="shared" si="0"/>
        <v>"Width"&gt;=40,"Width"&lt;40.99</v>
      </c>
      <c r="Q25" t="str">
        <f t="shared" si="1"/>
        <v>"Height"&lt;12,"Height"&gt;32.99</v>
      </c>
      <c r="S25" t="str">
        <f t="shared" si="2"/>
        <v>IF(AND(AND("Width"&gt;=40,"Width"&lt;40.99),OR("Height"&lt;12,"Height"&gt;32.99)), "Please Call",</v>
      </c>
      <c r="T25" t="s">
        <v>936</v>
      </c>
    </row>
    <row r="26" spans="1:20" x14ac:dyDescent="0.25">
      <c r="B26" t="s">
        <v>938</v>
      </c>
      <c r="C26">
        <f t="shared" si="3"/>
        <v>41</v>
      </c>
      <c r="D26" t="s">
        <v>939</v>
      </c>
      <c r="E26">
        <f t="shared" si="4"/>
        <v>41.99</v>
      </c>
      <c r="G26" t="s">
        <v>939</v>
      </c>
      <c r="H26">
        <v>12</v>
      </c>
      <c r="I26" t="s">
        <v>940</v>
      </c>
      <c r="J26" s="237">
        <v>31.99</v>
      </c>
      <c r="L26" t="s">
        <v>941</v>
      </c>
      <c r="M26" t="s">
        <v>938</v>
      </c>
      <c r="O26" t="str">
        <f t="shared" si="0"/>
        <v>"Width"&gt;=41,"Width"&lt;41.99</v>
      </c>
      <c r="Q26" t="str">
        <f t="shared" si="1"/>
        <v>"Height"&lt;12,"Height"&gt;31.99</v>
      </c>
      <c r="S26" t="str">
        <f t="shared" si="2"/>
        <v>IF(AND(AND("Width"&gt;=41,"Width"&lt;41.99),OR("Height"&lt;12,"Height"&gt;31.99)), "Please Call",</v>
      </c>
      <c r="T26" t="s">
        <v>936</v>
      </c>
    </row>
    <row r="27" spans="1:20" x14ac:dyDescent="0.25">
      <c r="B27" t="s">
        <v>938</v>
      </c>
      <c r="C27">
        <f t="shared" si="3"/>
        <v>42</v>
      </c>
      <c r="D27" t="s">
        <v>939</v>
      </c>
      <c r="E27">
        <v>43.99</v>
      </c>
      <c r="G27" t="s">
        <v>939</v>
      </c>
      <c r="H27">
        <v>12</v>
      </c>
      <c r="I27" t="s">
        <v>940</v>
      </c>
      <c r="J27" s="237">
        <v>30.99</v>
      </c>
      <c r="L27" t="s">
        <v>941</v>
      </c>
      <c r="M27" t="s">
        <v>938</v>
      </c>
      <c r="O27" t="str">
        <f t="shared" si="0"/>
        <v>"Width"&gt;=42,"Width"&lt;43.99</v>
      </c>
      <c r="Q27" t="str">
        <f t="shared" si="1"/>
        <v>"Height"&lt;12,"Height"&gt;30.99</v>
      </c>
      <c r="S27" t="str">
        <f t="shared" si="2"/>
        <v>IF(AND(AND("Width"&gt;=42,"Width"&lt;43.99),OR("Height"&lt;12,"Height"&gt;30.99)), "Please Call",</v>
      </c>
      <c r="T27" t="s">
        <v>936</v>
      </c>
    </row>
    <row r="28" spans="1:20" x14ac:dyDescent="0.25">
      <c r="B28" t="s">
        <v>938</v>
      </c>
      <c r="C28">
        <v>44</v>
      </c>
      <c r="D28" t="s">
        <v>939</v>
      </c>
      <c r="E28">
        <f t="shared" si="4"/>
        <v>44.99</v>
      </c>
      <c r="G28" t="s">
        <v>939</v>
      </c>
      <c r="H28">
        <v>12</v>
      </c>
      <c r="I28" t="s">
        <v>940</v>
      </c>
      <c r="J28" s="237">
        <v>29.99</v>
      </c>
      <c r="L28" t="s">
        <v>941</v>
      </c>
      <c r="M28" t="s">
        <v>938</v>
      </c>
      <c r="O28" t="str">
        <f t="shared" si="0"/>
        <v>"Width"&gt;=44,"Width"&lt;44.99</v>
      </c>
      <c r="Q28" t="str">
        <f t="shared" si="1"/>
        <v>"Height"&lt;12,"Height"&gt;29.99</v>
      </c>
      <c r="S28" t="str">
        <f t="shared" si="2"/>
        <v>IF(AND(AND("Width"&gt;=44,"Width"&lt;44.99),OR("Height"&lt;12,"Height"&gt;29.99)), "Please Call",</v>
      </c>
      <c r="T28" t="s">
        <v>936</v>
      </c>
    </row>
    <row r="29" spans="1:20" s="237" customFormat="1" x14ac:dyDescent="0.25">
      <c r="B29" s="237" t="s">
        <v>938</v>
      </c>
      <c r="C29">
        <f t="shared" si="3"/>
        <v>45</v>
      </c>
      <c r="D29" s="237" t="s">
        <v>939</v>
      </c>
      <c r="E29">
        <v>46.99</v>
      </c>
      <c r="F29"/>
      <c r="G29" s="237" t="s">
        <v>939</v>
      </c>
      <c r="H29" s="237">
        <v>12</v>
      </c>
      <c r="I29" s="237" t="s">
        <v>940</v>
      </c>
      <c r="J29" s="237">
        <v>28.99</v>
      </c>
      <c r="O29" s="237" t="str">
        <f t="shared" si="0"/>
        <v>"Width"&gt;=45,"Width"&lt;46.99</v>
      </c>
      <c r="Q29" s="237" t="str">
        <f t="shared" si="1"/>
        <v>"Height"&lt;12,"Height"&gt;28.99</v>
      </c>
      <c r="S29" s="237" t="str">
        <f t="shared" si="2"/>
        <v>IF(AND(AND("Width"&gt;=45,"Width"&lt;46.99),OR("Height"&lt;12,"Height"&gt;28.99)), "Please Call",</v>
      </c>
      <c r="T29" s="237" t="s">
        <v>936</v>
      </c>
    </row>
    <row r="30" spans="1:20" x14ac:dyDescent="0.25">
      <c r="B30" t="s">
        <v>938</v>
      </c>
      <c r="C30">
        <v>47</v>
      </c>
      <c r="D30" t="s">
        <v>939</v>
      </c>
      <c r="E30">
        <v>48.99</v>
      </c>
      <c r="G30" t="s">
        <v>939</v>
      </c>
      <c r="H30">
        <v>12</v>
      </c>
      <c r="I30" t="s">
        <v>940</v>
      </c>
      <c r="J30" s="237">
        <v>27.99</v>
      </c>
      <c r="O30" t="str">
        <f t="shared" si="0"/>
        <v>"Width"&gt;=47,"Width"&lt;48.99</v>
      </c>
      <c r="Q30" t="str">
        <f t="shared" si="1"/>
        <v>"Height"&lt;12,"Height"&gt;27.99</v>
      </c>
      <c r="S30" t="str">
        <f t="shared" si="2"/>
        <v>IF(AND(AND("Width"&gt;=47,"Width"&lt;48.99),OR("Height"&lt;12,"Height"&gt;27.99)), "Please Call",</v>
      </c>
      <c r="T30" t="s">
        <v>936</v>
      </c>
    </row>
    <row r="31" spans="1:20" x14ac:dyDescent="0.25">
      <c r="B31" t="s">
        <v>938</v>
      </c>
      <c r="C31">
        <v>49</v>
      </c>
      <c r="D31" t="s">
        <v>939</v>
      </c>
      <c r="E31">
        <f>E30+1</f>
        <v>49.99</v>
      </c>
      <c r="G31" t="s">
        <v>939</v>
      </c>
      <c r="H31">
        <v>12</v>
      </c>
      <c r="I31" t="s">
        <v>940</v>
      </c>
      <c r="J31" s="237">
        <v>26.99</v>
      </c>
      <c r="O31" t="str">
        <f t="shared" si="0"/>
        <v>"Width"&gt;=49,"Width"&lt;49.99</v>
      </c>
      <c r="Q31" t="str">
        <f t="shared" si="1"/>
        <v>"Height"&lt;12,"Height"&gt;26.99</v>
      </c>
      <c r="S31" t="str">
        <f t="shared" si="2"/>
        <v>IF(AND(AND("Width"&gt;=49,"Width"&lt;49.99),OR("Height"&lt;12,"Height"&gt;26.99)), "Please Call",</v>
      </c>
      <c r="T31" t="s">
        <v>936</v>
      </c>
    </row>
    <row r="32" spans="1:20" x14ac:dyDescent="0.25">
      <c r="B32" t="s">
        <v>938</v>
      </c>
      <c r="C32" s="237">
        <v>50</v>
      </c>
      <c r="D32" t="s">
        <v>939</v>
      </c>
      <c r="E32" s="237">
        <v>51.99</v>
      </c>
      <c r="G32" t="s">
        <v>939</v>
      </c>
      <c r="H32">
        <v>12</v>
      </c>
      <c r="I32" t="s">
        <v>940</v>
      </c>
      <c r="J32" s="237">
        <v>25.99</v>
      </c>
      <c r="O32" t="str">
        <f t="shared" si="0"/>
        <v>"Width"&gt;=50,"Width"&lt;51.99</v>
      </c>
      <c r="Q32" t="str">
        <f t="shared" si="1"/>
        <v>"Height"&lt;12,"Height"&gt;25.99</v>
      </c>
      <c r="S32" t="str">
        <f t="shared" si="2"/>
        <v>IF(AND(AND("Width"&gt;=50,"Width"&lt;51.99),OR("Height"&lt;12,"Height"&gt;25.99)), "Please Call",</v>
      </c>
      <c r="T32" t="s">
        <v>936</v>
      </c>
    </row>
    <row r="33" spans="2:20" x14ac:dyDescent="0.25">
      <c r="B33" t="s">
        <v>938</v>
      </c>
      <c r="C33" s="237">
        <v>52</v>
      </c>
      <c r="D33" t="s">
        <v>939</v>
      </c>
      <c r="E33" s="237">
        <v>54</v>
      </c>
      <c r="G33" t="s">
        <v>939</v>
      </c>
      <c r="H33">
        <v>12</v>
      </c>
      <c r="I33" t="s">
        <v>940</v>
      </c>
      <c r="J33" s="237">
        <v>24.99</v>
      </c>
      <c r="O33" t="str">
        <f t="shared" si="0"/>
        <v>"Width"&gt;=52,"Width"&lt;54</v>
      </c>
      <c r="Q33" t="str">
        <f t="shared" si="1"/>
        <v>"Height"&lt;12,"Height"&gt;24.99</v>
      </c>
      <c r="S33" t="str">
        <f t="shared" si="2"/>
        <v>IF(AND(AND("Width"&gt;=52,"Width"&lt;54),OR("Height"&lt;12,"Height"&gt;24.99)), "Please Call",</v>
      </c>
      <c r="T33" t="s">
        <v>936</v>
      </c>
    </row>
    <row r="35" spans="2:20" ht="409.5" x14ac:dyDescent="0.25">
      <c r="S35" s="238" t="str">
        <f>CONCATENATE(S3,S4,S5,S6,S7,S8,S9,S10,S11,S12,S13,S14,S15,S16,S17,S18,S19,S20,S21,S22,S23,S24,S25,S26,S27,S28,,S29,S30,S31,S32,S33,X2,T3,T4,T5,T6,T7,T8,T9,T10,T11,T12,T13,T14,T15,T16,T17,T18,T19,T20,T21,T22,T23,T24,T25,T26,T27,T28,T29,T30,T31,T33,T32)</f>
        <v>IF(AND(AND("Width"&gt;=15,"Width"&lt;15.99),OR("Height"&lt;12,"Height"&gt;13.99)), "Please Call",IF(AND(AND("Width"&gt;=16,"Width"&lt;16.99),OR("Height"&lt;12,"Height"&gt;15.99)), "Please Call",IF(AND(AND("Width"&gt;=17,"Width"&lt;17.99),OR("Height"&lt;12,"Height"&gt;18.99)), "Please Call",IF(AND(AND("Width"&gt;=18,"Width"&lt;18.99),OR("Height"&lt;12,"Height"&gt;20.99)), "Please Call",IF(AND(AND("Width"&gt;=19,"Width"&lt;19.99),OR("Height"&lt;12,"Height"&gt;22.99)), "Please Call",IF(AND(AND("Width"&gt;=20,"Width"&lt;20.99),OR("Height"&lt;12,"Height"&gt;24.99)), "Please Call",IF(AND(AND("Width"&gt;=21,"Width"&lt;21.99),OR("Height"&lt;12,"Height"&gt;26.99)), "Please Call",IF(AND(AND("Width"&gt;=22,"Width"&lt;22.99),OR("Height"&lt;12,"Height"&gt;28.99)), "Please Call",IF(AND(AND("Width"&gt;=23,"Width"&lt;23.99),OR("Height"&lt;12,"Height"&gt;30.99)), "Please Call",IF(AND(AND("Width"&gt;=24,"Width"&lt;24.99),OR("Height"&lt;12,"Height"&gt;31.99)), "Please Call",IF(AND(AND("Width"&gt;=25,"Width"&lt;25.99),OR("Height"&lt;12,"Height"&gt;35.99)), "Please Call",IF(AND(AND("Width"&gt;=26,"Width"&lt;26.99),OR("Height"&lt;12,"Height"&gt;36.99)), "Please Call",IF(AND(AND("Width"&gt;=27,"Width"&lt;28.99),OR("Height"&lt;12,"Height"&gt;37.99)), "Please Call",IF(AND(AND("Width"&gt;=29,"Width"&lt;29.99),OR("Height"&lt;12,"Height"&gt;39.99)), "Please Call",IF(AND(AND("Width"&gt;=30,"Width"&lt;32.99),OR("Height"&lt;12,"Height"&gt;41)), "Please Call",IF(AND(AND("Width"&gt;=33,"Width"&lt;33.99),OR("Height"&lt;12,"Height"&gt;39.99)), "Please Call",IF(AND(AND("Width"&gt;=34,"Width"&lt;34.99),OR("Height"&lt;12,"Height"&gt;38.99)), "Please Call",IF(AND(AND("Width"&gt;=35,"Width"&lt;35.99),OR("Height"&lt;12,"Height"&gt;37.99)), "Please Call",IF(AND(AND("Width"&gt;=36,"Width"&lt;36.99),OR("Height"&lt;12,"Height"&gt;36.99)), "Please Call",IF(AND(AND("Width"&gt;=37,"Width"&lt;37.99),OR("Height"&lt;12,"Height"&gt;35.99)), "Please Call",IF(AND(AND("Width"&gt;=38,"Width"&lt;38.99),OR("Height"&lt;12,"Height"&gt;34.99)), "Please Call",IF(AND(AND("Width"&gt;=39,"Width"&lt;39.99),OR("Height"&lt;12,"Height"&gt;33.99)), "Please Call",IF(AND(AND("Width"&gt;=40,"Width"&lt;40.99),OR("Height"&lt;12,"Height"&gt;32.99)), "Please Call",IF(AND(AND("Width"&gt;=41,"Width"&lt;41.99),OR("Height"&lt;12,"Height"&gt;31.99)), "Please Call",IF(AND(AND("Width"&gt;=42,"Width"&lt;43.99),OR("Height"&lt;12,"Height"&gt;30.99)), "Please Call",IF(AND(AND("Width"&gt;=44,"Width"&lt;44.99),OR("Height"&lt;12,"Height"&gt;29.99)), "Please Call",IF(AND(AND("Width"&gt;=45,"Width"&lt;46.99),OR("Height"&lt;12,"Height"&gt;28.99)), "Please Call",IF(AND(AND("Width"&gt;=47,"Width"&lt;48.99),OR("Height"&lt;12,"Height"&gt;27.99)), "Please Call",IF(AND(AND("Width"&gt;=49,"Width"&lt;49.99),OR("Height"&lt;12,"Height"&gt;26.99)), "Please Call",IF(AND(AND("Width"&gt;=50,"Width"&lt;51.99),OR("Height"&lt;12,"Height"&gt;25.99)), "Please Call",IF(AND(AND("Width"&gt;=52,"Width"&lt;54),OR("Height"&lt;12,"Height"&gt;24.99)), "Please Call","OKAY")))))))))))))))))))))))))))))))</v>
      </c>
    </row>
  </sheetData>
  <sheetProtection algorithmName="SHA-512" hashValue="xb0PrSA1VMffmSE0UzvHtwuQ3OcJsMjmImTCDVBPl1dOBTDJaNxK/pz1iqi3cF1kMWIIuDKivKWDbmmIK8cPOw==" saltValue="u4qUDQaf2JeViVjPFYvdZQ==" spinCount="100000" sheet="1" objects="1" scenarios="1" selectLockedCells="1" selectUnlockedCells="1"/>
  <pageMargins left="0.7" right="0.7" top="0.75" bottom="0.75" header="0.3" footer="0.3"/>
  <pageSetup orientation="portrait" horizontalDpi="4294967293"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vt:i4>
      </vt:variant>
    </vt:vector>
  </HeadingPairs>
  <TitlesOfParts>
    <vt:vector size="19" baseType="lpstr">
      <vt:lpstr>Custom Order Form</vt:lpstr>
      <vt:lpstr>BLINK 1" - ANNEALED</vt:lpstr>
      <vt:lpstr>BLINK 1" - TEMPERED</vt:lpstr>
      <vt:lpstr>TILT</vt:lpstr>
      <vt:lpstr>RLT-TOP</vt:lpstr>
      <vt:lpstr>BLINK CLASSIC</vt:lpstr>
      <vt:lpstr>BLINK .875 - ANNEALED</vt:lpstr>
      <vt:lpstr>BLINK .875 - TEMPERED</vt:lpstr>
      <vt:lpstr>Division Details</vt:lpstr>
      <vt:lpstr>Price DATA</vt:lpstr>
      <vt:lpstr>U.S. 2020 Pricing - 05.03.2021</vt:lpstr>
      <vt:lpstr>CAN Price Matrix - 05.03.2021</vt:lpstr>
      <vt:lpstr>Size Range</vt:lpstr>
      <vt:lpstr>SZ Code - TILT</vt:lpstr>
      <vt:lpstr>SZ Code - CLASSIC</vt:lpstr>
      <vt:lpstr>SZ Code - ANNEALED</vt:lpstr>
      <vt:lpstr>SZ Code - TEMPERED</vt:lpstr>
      <vt:lpstr>SZ Code - RLT-Top</vt:lpstr>
      <vt:lpstr>'Custom Order Form'!Print_Area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 Birdwell</dc:creator>
  <cp:lastModifiedBy>Debbie</cp:lastModifiedBy>
  <cp:lastPrinted>2021-01-20T22:39:11Z</cp:lastPrinted>
  <dcterms:created xsi:type="dcterms:W3CDTF">2016-11-14T21:22:19Z</dcterms:created>
  <dcterms:modified xsi:type="dcterms:W3CDTF">2021-08-23T22:31:06Z</dcterms:modified>
</cp:coreProperties>
</file>